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40c09d7f3431d72/Desktop/District Formation/Website/Learn Excels/"/>
    </mc:Choice>
  </mc:AlternateContent>
  <xr:revisionPtr revIDLastSave="1568" documentId="8_{87549B69-2C9D-49D6-8D7A-E1563152D3DB}" xr6:coauthVersionLast="47" xr6:coauthVersionMax="47" xr10:uidLastSave="{4EF23796-CD49-45F7-ADBE-FCEFC7AD7BA1}"/>
  <bookViews>
    <workbookView xWindow="-120" yWindow="-120" windowWidth="29040" windowHeight="15720" xr2:uid="{4504D8A2-3AFB-489B-A069-14AB39482467}"/>
  </bookViews>
  <sheets>
    <sheet name="Cover" sheetId="2" r:id="rId1"/>
    <sheet name=" Inputs Budget" sheetId="3" r:id="rId2"/>
    <sheet name="Est. Cost Breakdown" sheetId="1" r:id="rId3"/>
    <sheet name="Legal Disclaimer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 a="1"/>
  <c r="E12" i="1" s="1"/>
  <c r="H54" i="3"/>
  <c r="H53" i="3"/>
  <c r="H52" i="3"/>
  <c r="H51" i="3"/>
  <c r="H40" i="3"/>
  <c r="H27" i="3"/>
  <c r="I27" i="3" s="1"/>
  <c r="J27" i="3" s="1"/>
  <c r="I20" i="3"/>
  <c r="H29" i="3"/>
  <c r="H31" i="1"/>
  <c r="H32" i="1"/>
  <c r="H33" i="1"/>
  <c r="H38" i="1"/>
  <c r="H39" i="1"/>
  <c r="H42" i="1"/>
  <c r="H43" i="1"/>
  <c r="H44" i="1"/>
  <c r="H45" i="1"/>
  <c r="H46" i="1"/>
  <c r="H49" i="1"/>
  <c r="H50" i="1"/>
  <c r="H51" i="1"/>
  <c r="H52" i="1"/>
  <c r="H55" i="1"/>
  <c r="H56" i="1"/>
  <c r="H57" i="1"/>
  <c r="H58" i="1"/>
  <c r="H61" i="1"/>
  <c r="H62" i="1"/>
  <c r="H63" i="1"/>
  <c r="H64" i="1"/>
  <c r="H65" i="1"/>
  <c r="H66" i="1"/>
  <c r="H67" i="1"/>
  <c r="H68" i="1"/>
  <c r="H69" i="1"/>
  <c r="H70" i="1"/>
  <c r="H71" i="1"/>
  <c r="H74" i="1"/>
  <c r="H75" i="1"/>
  <c r="H76" i="1"/>
  <c r="H78" i="1"/>
  <c r="H81" i="1"/>
  <c r="H80" i="1" s="1"/>
  <c r="H30" i="1"/>
  <c r="C73" i="1"/>
  <c r="C60" i="1"/>
  <c r="C54" i="1"/>
  <c r="C48" i="1"/>
  <c r="C41" i="1"/>
  <c r="C37" i="1"/>
  <c r="C29" i="1"/>
  <c r="C25" i="1"/>
  <c r="D24" i="1"/>
  <c r="D23" i="1"/>
  <c r="D22" i="1"/>
  <c r="D21" i="1"/>
  <c r="D20" i="1"/>
  <c r="D19" i="1"/>
  <c r="D77" i="1" s="1"/>
  <c r="D18" i="1"/>
  <c r="E77" i="1" l="1"/>
  <c r="E22" i="1"/>
  <c r="E23" i="1"/>
  <c r="E24" i="1"/>
  <c r="E18" i="1"/>
  <c r="E20" i="1"/>
  <c r="E21" i="1"/>
  <c r="H37" i="1"/>
  <c r="H54" i="1"/>
  <c r="C83" i="1"/>
  <c r="H41" i="1"/>
  <c r="H60" i="1"/>
  <c r="H48" i="1"/>
  <c r="D44" i="1"/>
  <c r="E44" i="1" s="1"/>
  <c r="D49" i="1"/>
  <c r="E49" i="1" s="1"/>
  <c r="D34" i="1"/>
  <c r="E34" i="1" s="1"/>
  <c r="D63" i="1"/>
  <c r="E63" i="1" s="1"/>
  <c r="D52" i="1"/>
  <c r="E52" i="1" s="1"/>
  <c r="D65" i="1"/>
  <c r="E65" i="1" s="1"/>
  <c r="D75" i="1"/>
  <c r="E75" i="1" s="1"/>
  <c r="D58" i="1"/>
  <c r="E58" i="1" s="1"/>
  <c r="D71" i="1"/>
  <c r="E71" i="1" s="1"/>
  <c r="D31" i="1"/>
  <c r="E31" i="1" s="1"/>
  <c r="D74" i="1"/>
  <c r="E74" i="1" s="1"/>
  <c r="D39" i="1"/>
  <c r="E39" i="1" s="1"/>
  <c r="D66" i="1"/>
  <c r="E66" i="1" s="1"/>
  <c r="D78" i="1"/>
  <c r="E78" i="1" s="1"/>
  <c r="D69" i="1"/>
  <c r="E69" i="1" s="1"/>
  <c r="E19" i="1"/>
  <c r="D45" i="1"/>
  <c r="E45" i="1" s="1"/>
  <c r="D70" i="1"/>
  <c r="E70" i="1" s="1"/>
  <c r="D30" i="1"/>
  <c r="E30" i="1" s="1"/>
  <c r="D61" i="1"/>
  <c r="D62" i="1"/>
  <c r="E62" i="1" s="1"/>
  <c r="D50" i="1"/>
  <c r="E50" i="1" s="1"/>
  <c r="D57" i="1"/>
  <c r="E57" i="1" s="1"/>
  <c r="D67" i="1"/>
  <c r="E67" i="1" s="1"/>
  <c r="D80" i="1"/>
  <c r="E80" i="1" s="1"/>
  <c r="D25" i="1"/>
  <c r="E25" i="1" s="1"/>
  <c r="D32" i="1"/>
  <c r="E32" i="1" s="1"/>
  <c r="D42" i="1"/>
  <c r="D46" i="1"/>
  <c r="E46" i="1" s="1"/>
  <c r="D55" i="1"/>
  <c r="D76" i="1"/>
  <c r="E76" i="1" s="1"/>
  <c r="D38" i="1"/>
  <c r="D51" i="1"/>
  <c r="D64" i="1"/>
  <c r="E64" i="1" s="1"/>
  <c r="D68" i="1"/>
  <c r="E68" i="1" s="1"/>
  <c r="D33" i="1"/>
  <c r="E33" i="1" s="1"/>
  <c r="D43" i="1"/>
  <c r="E43" i="1" s="1"/>
  <c r="D56" i="1"/>
  <c r="E56" i="1" s="1"/>
  <c r="D60" i="1" l="1"/>
  <c r="E60" i="1" s="1"/>
  <c r="E61" i="1"/>
  <c r="E51" i="1"/>
  <c r="D48" i="1"/>
  <c r="E48" i="1" s="1"/>
  <c r="E38" i="1"/>
  <c r="D37" i="1"/>
  <c r="E37" i="1" s="1"/>
  <c r="F37" i="1" s="1"/>
  <c r="D54" i="1"/>
  <c r="E54" i="1" s="1"/>
  <c r="E55" i="1"/>
  <c r="D73" i="1"/>
  <c r="E42" i="1"/>
  <c r="D41" i="1"/>
  <c r="E41" i="1" s="1"/>
  <c r="D29" i="1"/>
  <c r="E29" i="1" s="1"/>
  <c r="E73" i="1" l="1"/>
  <c r="E83" i="1" s="1"/>
  <c r="D83" i="1"/>
  <c r="I15" i="3"/>
  <c r="J15" i="3" s="1"/>
  <c r="H28" i="3"/>
  <c r="I28" i="3" s="1"/>
  <c r="J28" i="3" s="1"/>
  <c r="H16" i="3"/>
  <c r="I16" i="3" s="1"/>
  <c r="J16" i="3" s="1"/>
  <c r="H17" i="3"/>
  <c r="H18" i="3"/>
  <c r="H19" i="3"/>
  <c r="H20" i="3"/>
  <c r="H21" i="3"/>
  <c r="H22" i="3"/>
  <c r="I40" i="3"/>
  <c r="J40" i="3" s="1"/>
  <c r="I41" i="3"/>
  <c r="J41" i="3" s="1"/>
  <c r="H42" i="3"/>
  <c r="I42" i="3" s="1"/>
  <c r="J42" i="3" s="1"/>
  <c r="I44" i="3"/>
  <c r="J44" i="3" s="1"/>
  <c r="H46" i="3"/>
  <c r="I46" i="3" s="1"/>
  <c r="J46" i="3" s="1"/>
  <c r="H47" i="3"/>
  <c r="I47" i="3" s="1"/>
  <c r="J47" i="3" s="1"/>
  <c r="I49" i="3"/>
  <c r="J49" i="3" s="1"/>
  <c r="I51" i="3"/>
  <c r="J51" i="3" s="1"/>
  <c r="I52" i="3"/>
  <c r="J52" i="3" s="1"/>
  <c r="I53" i="3"/>
  <c r="J53" i="3" s="1"/>
  <c r="I54" i="3"/>
  <c r="J54" i="3" s="1"/>
  <c r="J57" i="3"/>
  <c r="J62" i="3"/>
  <c r="J63" i="3"/>
  <c r="J66" i="3"/>
  <c r="I19" i="3" l="1"/>
  <c r="J19" i="3" s="1"/>
  <c r="I18" i="3"/>
  <c r="J18" i="3" s="1"/>
  <c r="I21" i="3"/>
  <c r="J21" i="3" s="1"/>
  <c r="I17" i="3"/>
  <c r="J17" i="3" s="1"/>
  <c r="H77" i="1"/>
  <c r="H73" i="1" s="1"/>
  <c r="I22" i="3"/>
  <c r="J22" i="3" s="1"/>
  <c r="H61" i="3"/>
  <c r="I61" i="3" s="1"/>
  <c r="J61" i="3" s="1"/>
  <c r="H33" i="3"/>
  <c r="I33" i="3" s="1"/>
  <c r="J33" i="3" s="1"/>
  <c r="H32" i="3"/>
  <c r="I32" i="3" s="1"/>
  <c r="J32" i="3" s="1"/>
  <c r="H30" i="3"/>
  <c r="I30" i="3" s="1"/>
  <c r="J30" i="3" s="1"/>
  <c r="H64" i="3"/>
  <c r="I64" i="3" s="1"/>
  <c r="J64" i="3" s="1"/>
  <c r="I56" i="3"/>
  <c r="J56" i="3" s="1"/>
  <c r="H50" i="3"/>
  <c r="I50" i="3" s="1"/>
  <c r="J50" i="3" s="1"/>
  <c r="H26" i="3"/>
  <c r="I26" i="3" s="1"/>
  <c r="J26" i="3" s="1"/>
  <c r="H68" i="3"/>
  <c r="I68" i="3" s="1"/>
  <c r="J68" i="3" s="1"/>
  <c r="H34" i="3"/>
  <c r="I34" i="3" s="1"/>
  <c r="J34" i="3" s="1"/>
  <c r="H67" i="3"/>
  <c r="I67" i="3" s="1"/>
  <c r="J67" i="3" s="1"/>
  <c r="H43" i="3"/>
  <c r="I43" i="3" s="1"/>
  <c r="J43" i="3" s="1"/>
  <c r="H55" i="3"/>
  <c r="I55" i="3" s="1"/>
  <c r="J55" i="3" s="1"/>
  <c r="H25" i="3"/>
  <c r="I25" i="3" s="1"/>
  <c r="J25" i="3" s="1"/>
  <c r="I48" i="3"/>
  <c r="J48" i="3" s="1"/>
  <c r="H38" i="3"/>
  <c r="I38" i="3" s="1"/>
  <c r="J38" i="3" s="1"/>
  <c r="H37" i="3"/>
  <c r="I37" i="3" s="1"/>
  <c r="J37" i="3" s="1"/>
  <c r="H60" i="3"/>
  <c r="I60" i="3" s="1"/>
  <c r="J60" i="3" s="1"/>
  <c r="H45" i="3"/>
  <c r="I45" i="3" s="1"/>
  <c r="J45" i="3" s="1"/>
  <c r="H36" i="3"/>
  <c r="I36" i="3" s="1"/>
  <c r="J36" i="3" s="1"/>
  <c r="H65" i="3"/>
  <c r="I65" i="3" s="1"/>
  <c r="J65" i="3" s="1"/>
  <c r="H35" i="3"/>
  <c r="I35" i="3" s="1"/>
  <c r="J35" i="3" s="1"/>
  <c r="H39" i="3"/>
  <c r="I39" i="3" s="1"/>
  <c r="J39" i="3" s="1"/>
  <c r="H31" i="3"/>
  <c r="I31" i="3" s="1"/>
  <c r="J31" i="3" s="1"/>
  <c r="I29" i="3"/>
  <c r="J29" i="3" s="1"/>
  <c r="H34" i="1" l="1"/>
  <c r="H29" i="1" s="1"/>
  <c r="H83" i="1" s="1"/>
  <c r="J20" i="3"/>
  <c r="E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<sst xmlns="http://schemas.openxmlformats.org/spreadsheetml/2006/main" count="304" uniqueCount="239">
  <si>
    <t xml:space="preserve">District Formation </t>
  </si>
  <si>
    <t>District Formation</t>
  </si>
  <si>
    <t>Version 1</t>
  </si>
  <si>
    <t>[City, Zip Code]</t>
  </si>
  <si>
    <t>[Property Address]</t>
  </si>
  <si>
    <t>[Project Name]</t>
  </si>
  <si>
    <t>A. Finished Lot Cost (including financing cost)</t>
  </si>
  <si>
    <t>B. Total Construction Cost</t>
  </si>
  <si>
    <t>C. Financing Cost</t>
  </si>
  <si>
    <t>D. Overhead and General Expenses</t>
  </si>
  <si>
    <t>E. Marketing Cost</t>
  </si>
  <si>
    <t>F. Sales Commission</t>
  </si>
  <si>
    <t>G. Profit</t>
  </si>
  <si>
    <t>Total Sales Price</t>
  </si>
  <si>
    <t>A. Building Permit Fees</t>
  </si>
  <si>
    <t>B. Impact Fee</t>
  </si>
  <si>
    <t>C. Water &amp; Sewer Fees Inspections</t>
  </si>
  <si>
    <t>D. Architecture, Engineering</t>
  </si>
  <si>
    <t>E. Other</t>
  </si>
  <si>
    <t>F. Excavation, Foundation, Concrete, Retaining walls, and Backfill</t>
  </si>
  <si>
    <t>G. Other</t>
  </si>
  <si>
    <t>H. Framing (including roof)</t>
  </si>
  <si>
    <t>I. Trusses (if not included above)</t>
  </si>
  <si>
    <t>J. Sheathing (if not included above)</t>
  </si>
  <si>
    <t>K. General Metal, Steel</t>
  </si>
  <si>
    <t>L. Other</t>
  </si>
  <si>
    <t>M. Exterior Wall Finish</t>
  </si>
  <si>
    <t>N. Roofing</t>
  </si>
  <si>
    <t>O. Windows and Doors (including garage door)</t>
  </si>
  <si>
    <t>P. Other</t>
  </si>
  <si>
    <t>Q. Plumbing (except fixtures)</t>
  </si>
  <si>
    <t>R. Electrical (except fixtures)</t>
  </si>
  <si>
    <t>S. HVAC</t>
  </si>
  <si>
    <t>T. Other</t>
  </si>
  <si>
    <t>U. Insulation</t>
  </si>
  <si>
    <t>V. Drywall</t>
  </si>
  <si>
    <t>W. Interior Trims, Doors, and Mirrors</t>
  </si>
  <si>
    <t>X. Painting</t>
  </si>
  <si>
    <t>Y. Lighting</t>
  </si>
  <si>
    <t>Z. Cabinets, Countertops</t>
  </si>
  <si>
    <t>AA. Appliances</t>
  </si>
  <si>
    <t>AB. Flooring</t>
  </si>
  <si>
    <t>AC. Plumbing Fixtures</t>
  </si>
  <si>
    <t>AD. Fireplace</t>
  </si>
  <si>
    <t>AE. Other</t>
  </si>
  <si>
    <t>AF. Landscaping</t>
  </si>
  <si>
    <t>AG. Outdoor Structures (deck, patio, porches)</t>
  </si>
  <si>
    <t>AH. Driveway</t>
  </si>
  <si>
    <t>AI. Clean Up</t>
  </si>
  <si>
    <t>AJ. Other</t>
  </si>
  <si>
    <t>Total</t>
  </si>
  <si>
    <t>I. Sale Price Breakdown</t>
  </si>
  <si>
    <t>II. Construction Cost Breakdown</t>
  </si>
  <si>
    <t>II. Foundations (sum of F to G)</t>
  </si>
  <si>
    <t>III. Framing (sum of H to L)</t>
  </si>
  <si>
    <t>IV. Exterior Finishes (sum of M to P)</t>
  </si>
  <si>
    <t>V. Major Systems Rough-ins (sum of Q to T)</t>
  </si>
  <si>
    <t>VI. Interior Finishes (sum of U to AE)</t>
  </si>
  <si>
    <t>VII. Final Steps (sum of AF to AJ)</t>
  </si>
  <si>
    <t>Estimated Budget</t>
  </si>
  <si>
    <t>% Share Const.Cost</t>
  </si>
  <si>
    <t>% of Sale Costs</t>
  </si>
  <si>
    <t>Estimated Costs</t>
  </si>
  <si>
    <t>P/SQFT</t>
  </si>
  <si>
    <t>VIII. Contingency/Allowance</t>
  </si>
  <si>
    <t>I. Soft Costs + Site Work (sum of A to E)</t>
  </si>
  <si>
    <t>“Construction costs are presented using NAHB’s definition, which includes certain construction-related soft costs such as permits, impact fees, and A&amp;E.”</t>
  </si>
  <si>
    <t>Note:  “Site Work – 7.4% of Total Construction Cost (NAHB definition; includes permits, impact fees, A&amp;E)”</t>
  </si>
  <si>
    <t>Proforma Sale Price</t>
  </si>
  <si>
    <t>Proforma Hard Cost</t>
  </si>
  <si>
    <t>Single Family Construction Costs Breakdown Estimate Comparison Card</t>
  </si>
  <si>
    <t>Landscape, Drainage, Irrigation</t>
  </si>
  <si>
    <t>Hardscape</t>
  </si>
  <si>
    <t>Pool</t>
  </si>
  <si>
    <t>Underground Utilities</t>
  </si>
  <si>
    <t>Finish Grading</t>
  </si>
  <si>
    <t>Water Meter Services</t>
  </si>
  <si>
    <t>Sewer</t>
  </si>
  <si>
    <t>Rough Grading</t>
  </si>
  <si>
    <t>Demolition</t>
  </si>
  <si>
    <t>SITE IMPROVEMENTS</t>
  </si>
  <si>
    <t>Entry Door</t>
  </si>
  <si>
    <t>Appliances</t>
  </si>
  <si>
    <t>Stone/ Tile Walls</t>
  </si>
  <si>
    <t>Flooring Tile</t>
  </si>
  <si>
    <t>Flooring Hardwood</t>
  </si>
  <si>
    <t>Flooring Carpet</t>
  </si>
  <si>
    <t>Painting</t>
  </si>
  <si>
    <t>Finished Carpentry</t>
  </si>
  <si>
    <t>Drywall</t>
  </si>
  <si>
    <t>Light Weight Gypcrete</t>
  </si>
  <si>
    <t>Insulation</t>
  </si>
  <si>
    <t>Glass Windows &amp; Doors</t>
  </si>
  <si>
    <t>Pre-Cast/Stone</t>
  </si>
  <si>
    <t>Stucco &amp; Lath</t>
  </si>
  <si>
    <t>Waterproof Decks</t>
  </si>
  <si>
    <t>Roofing</t>
  </si>
  <si>
    <t>Theatre Audio/Video</t>
  </si>
  <si>
    <t>Camera Prewire&amp; Cameras</t>
  </si>
  <si>
    <t>Fire Sprinklers</t>
  </si>
  <si>
    <t>HVAC Rough</t>
  </si>
  <si>
    <t>Electrical Fixtures</t>
  </si>
  <si>
    <t>Electrical Rough</t>
  </si>
  <si>
    <t>Plumbing Rough</t>
  </si>
  <si>
    <t>Structural Steel</t>
  </si>
  <si>
    <t>Rough Framing</t>
  </si>
  <si>
    <t>Concrete Foundation Slab</t>
  </si>
  <si>
    <t>Construction</t>
  </si>
  <si>
    <t>Scaffolding Rental</t>
  </si>
  <si>
    <t>Equipment</t>
  </si>
  <si>
    <t>Progress &amp; Final Clean Up</t>
  </si>
  <si>
    <t>Erosion Control</t>
  </si>
  <si>
    <t>Temp Fence</t>
  </si>
  <si>
    <t>Temp Water</t>
  </si>
  <si>
    <t>Temp Toliet</t>
  </si>
  <si>
    <t>Temp Power</t>
  </si>
  <si>
    <t>General Conditions</t>
  </si>
  <si>
    <t>Action</t>
  </si>
  <si>
    <t xml:space="preserve">Cost Per </t>
  </si>
  <si>
    <t>Metric</t>
  </si>
  <si>
    <t>Budget</t>
  </si>
  <si>
    <t>Description of Work</t>
  </si>
  <si>
    <t xml:space="preserve">Item </t>
  </si>
  <si>
    <t>Garage Doors (Pieces)</t>
  </si>
  <si>
    <t>Revision:</t>
  </si>
  <si>
    <t>Bathroom Count:</t>
  </si>
  <si>
    <t>Budget Date:</t>
  </si>
  <si>
    <t>Development Size(SQFT):</t>
  </si>
  <si>
    <t>Contractor:</t>
  </si>
  <si>
    <t>Development Time (WKS):</t>
  </si>
  <si>
    <t>Property Location:</t>
  </si>
  <si>
    <t>Project Budget Estimator</t>
  </si>
  <si>
    <t>IMF</t>
  </si>
  <si>
    <t>BPF</t>
  </si>
  <si>
    <t>WSFI</t>
  </si>
  <si>
    <t>SOFT</t>
  </si>
  <si>
    <t>CL</t>
  </si>
  <si>
    <t>LAND</t>
  </si>
  <si>
    <t>PLM</t>
  </si>
  <si>
    <t>ELC</t>
  </si>
  <si>
    <t>HVAC</t>
  </si>
  <si>
    <t>FRAM</t>
  </si>
  <si>
    <t>TRUS</t>
  </si>
  <si>
    <t>ROOF</t>
  </si>
  <si>
    <t>INS</t>
  </si>
  <si>
    <t>DRY</t>
  </si>
  <si>
    <t>ITDM</t>
  </si>
  <si>
    <t>CC</t>
  </si>
  <si>
    <t>EXC</t>
  </si>
  <si>
    <t>WDG</t>
  </si>
  <si>
    <t>APP</t>
  </si>
  <si>
    <t>PAINT</t>
  </si>
  <si>
    <t>LIGHT</t>
  </si>
  <si>
    <t>FIRE</t>
  </si>
  <si>
    <t>PF</t>
  </si>
  <si>
    <t>FLOOR</t>
  </si>
  <si>
    <t>SWO</t>
  </si>
  <si>
    <t>EXW</t>
  </si>
  <si>
    <t>STL</t>
  </si>
  <si>
    <t>DECK</t>
  </si>
  <si>
    <t>INTOT</t>
  </si>
  <si>
    <t>LABEL</t>
  </si>
  <si>
    <t>Contingency/Allowance</t>
  </si>
  <si>
    <t>CA</t>
  </si>
  <si>
    <t>DEC</t>
  </si>
  <si>
    <t xml:space="preserve"> Contingency</t>
  </si>
  <si>
    <t>Label</t>
  </si>
  <si>
    <t>Premium</t>
  </si>
  <si>
    <t>Average</t>
  </si>
  <si>
    <t>Flat Rate</t>
  </si>
  <si>
    <t>Wrought Iron &amp; Guardrails (Per Linear SF)</t>
  </si>
  <si>
    <t>Cabinets (Per Sqft Cabinet)</t>
  </si>
  <si>
    <t>Bathroom Mirrors/Towel Bars (Bath)</t>
  </si>
  <si>
    <t>Garage Doors (Per Door)</t>
  </si>
  <si>
    <t>Glass Shower Doors (Per Glass)</t>
  </si>
  <si>
    <t>Glass In Cabinet Doors (Per Glass)</t>
  </si>
  <si>
    <t>Plumbing Fixtures (Per Fixture)</t>
  </si>
  <si>
    <t>Note: Construction Amounts are based off National Average</t>
  </si>
  <si>
    <t>[Budget Date]</t>
  </si>
  <si>
    <t>[Budget Version]</t>
  </si>
  <si>
    <t>[General Contractor]</t>
  </si>
  <si>
    <t>Construction Budget Summary</t>
  </si>
  <si>
    <t xml:space="preserve">Input Value in all Grey Boxes </t>
  </si>
  <si>
    <t>Instructions:</t>
  </si>
  <si>
    <t>Inst:</t>
  </si>
  <si>
    <t>✓ National average construction costs (U.S. baseline)</t>
  </si>
  <si>
    <t>✓ NAHB industry-standard cost percentages</t>
  </si>
  <si>
    <t>✓ General budget guidelines for preliminary planning</t>
  </si>
  <si>
    <t>This Tool Does NOT Account For:</t>
  </si>
  <si>
    <r>
      <t xml:space="preserve">✗ </t>
    </r>
    <r>
      <rPr>
        <b/>
        <sz val="11"/>
        <color theme="1"/>
        <rFont val="Aptos Narrow"/>
        <family val="2"/>
        <scheme val="minor"/>
      </rPr>
      <t>Regional cost variations</t>
    </r>
    <r>
      <rPr>
        <sz val="11"/>
        <color theme="1"/>
        <rFont val="Aptos Narrow"/>
        <family val="2"/>
        <scheme val="minor"/>
      </rPr>
      <t xml:space="preserve"> (California, New York, Texas, etc. have different costs)</t>
    </r>
  </si>
  <si>
    <r>
      <t xml:space="preserve">✗ </t>
    </r>
    <r>
      <rPr>
        <b/>
        <sz val="11"/>
        <color theme="1"/>
        <rFont val="Aptos Narrow"/>
        <family val="2"/>
        <scheme val="minor"/>
      </rPr>
      <t>Site-specific conditions</t>
    </r>
    <r>
      <rPr>
        <sz val="11"/>
        <color theme="1"/>
        <rFont val="Aptos Narrow"/>
        <family val="2"/>
        <scheme val="minor"/>
      </rPr>
      <t xml:space="preserve"> (hillside, poor soil, difficult access)</t>
    </r>
  </si>
  <si>
    <r>
      <t xml:space="preserve">✗ </t>
    </r>
    <r>
      <rPr>
        <b/>
        <sz val="11"/>
        <color theme="1"/>
        <rFont val="Aptos Narrow"/>
        <family val="2"/>
        <scheme val="minor"/>
      </rPr>
      <t>Local permit/impact fees</t>
    </r>
    <r>
      <rPr>
        <sz val="11"/>
        <color theme="1"/>
        <rFont val="Aptos Narrow"/>
        <family val="2"/>
        <scheme val="minor"/>
      </rPr>
      <t xml:space="preserve"> (vary dramatically by jurisdiction)</t>
    </r>
  </si>
  <si>
    <r>
      <t xml:space="preserve">✗ </t>
    </r>
    <r>
      <rPr>
        <b/>
        <sz val="11"/>
        <color theme="1"/>
        <rFont val="Aptos Narrow"/>
        <family val="2"/>
        <scheme val="minor"/>
      </rPr>
      <t>Material quality specifications</t>
    </r>
    <r>
      <rPr>
        <sz val="11"/>
        <color theme="1"/>
        <rFont val="Aptos Narrow"/>
        <family val="2"/>
        <scheme val="minor"/>
      </rPr>
      <t xml:space="preserve"> (economy vs. premium finishes)</t>
    </r>
  </si>
  <si>
    <r>
      <t xml:space="preserve">✗ </t>
    </r>
    <r>
      <rPr>
        <b/>
        <sz val="11"/>
        <color theme="1"/>
        <rFont val="Aptos Narrow"/>
        <family val="2"/>
        <scheme val="minor"/>
      </rPr>
      <t>Current market fluctuations</t>
    </r>
    <r>
      <rPr>
        <sz val="11"/>
        <color theme="1"/>
        <rFont val="Aptos Narrow"/>
        <family val="2"/>
        <scheme val="minor"/>
      </rPr>
      <t xml:space="preserve"> (labor shortages, material price spikes)</t>
    </r>
  </si>
  <si>
    <t>Regional Adjustment Guidance:</t>
  </si>
  <si>
    <r>
      <t>California/New York:</t>
    </r>
    <r>
      <rPr>
        <sz val="11"/>
        <color theme="1"/>
        <rFont val="Aptos Narrow"/>
        <family val="2"/>
        <scheme val="minor"/>
      </rPr>
      <t xml:space="preserve"> Add 30-50% to estimates</t>
    </r>
  </si>
  <si>
    <r>
      <t>Texas/Southeast:</t>
    </r>
    <r>
      <rPr>
        <sz val="11"/>
        <color theme="1"/>
        <rFont val="Aptos Narrow"/>
        <family val="2"/>
        <scheme val="minor"/>
      </rPr>
      <t xml:space="preserve"> Subtract 10-20% from estimates</t>
    </r>
  </si>
  <si>
    <r>
      <t>Pacific Northwest:</t>
    </r>
    <r>
      <rPr>
        <sz val="11"/>
        <color theme="1"/>
        <rFont val="Aptos Narrow"/>
        <family val="2"/>
        <scheme val="minor"/>
      </rPr>
      <t xml:space="preserve"> Add 20-30% to estimates</t>
    </r>
  </si>
  <si>
    <r>
      <t>Midwest/Rural:</t>
    </r>
    <r>
      <rPr>
        <sz val="11"/>
        <color theme="1"/>
        <rFont val="Aptos Narrow"/>
        <family val="2"/>
        <scheme val="minor"/>
      </rPr>
      <t xml:space="preserve"> Subtract 20-30% from estimates</t>
    </r>
  </si>
  <si>
    <t>⚖️ LEGAL DISCLAIMER</t>
  </si>
  <si>
    <r>
      <t xml:space="preserve">This construction cost estimator is provided solely as a </t>
    </r>
    <r>
      <rPr>
        <b/>
        <sz val="11"/>
        <color theme="1"/>
        <rFont val="Aptos Narrow"/>
        <family val="2"/>
        <scheme val="minor"/>
      </rPr>
      <t>general guideline and informational tool</t>
    </r>
    <r>
      <rPr>
        <sz val="11"/>
        <color theme="1"/>
        <rFont val="Aptos Narrow"/>
        <family val="2"/>
        <scheme val="minor"/>
      </rPr>
      <t xml:space="preserve"> to assist users in developing preliminary budget estimates for construction projects.</t>
    </r>
  </si>
  <si>
    <t>No Guarantees:</t>
  </si>
  <si>
    <r>
      <t xml:space="preserve">The estimates generated are </t>
    </r>
    <r>
      <rPr>
        <b/>
        <sz val="11"/>
        <color theme="1"/>
        <rFont val="Aptos Narrow"/>
        <family val="2"/>
        <scheme val="minor"/>
      </rPr>
      <t>approximate</t>
    </r>
    <r>
      <rPr>
        <sz val="11"/>
        <color theme="1"/>
        <rFont val="Aptos Narrow"/>
        <family val="2"/>
        <scheme val="minor"/>
      </rPr>
      <t xml:space="preserve"> and based on average or typical data, assumptions, and variables available at the time of use. These estimates are </t>
    </r>
    <r>
      <rPr>
        <b/>
        <sz val="11"/>
        <color theme="1"/>
        <rFont val="Aptos Narrow"/>
        <family val="2"/>
        <scheme val="minor"/>
      </rPr>
      <t>not guaranteed to be accurate, complete, or applicable</t>
    </r>
    <r>
      <rPr>
        <sz val="11"/>
        <color theme="1"/>
        <rFont val="Aptos Narrow"/>
        <family val="2"/>
        <scheme val="minor"/>
      </rPr>
      <t xml:space="preserve"> to any specific project.</t>
    </r>
  </si>
  <si>
    <t>Project-Specific Variables:</t>
  </si>
  <si>
    <t>All properties, developments, and construction projects involve unique variables—including but not limited to:</t>
  </si>
  <si>
    <t>Site conditions (soil, topography, access, utilities)</t>
  </si>
  <si>
    <t>Material prices (market volatility, availability, quality)</t>
  </si>
  <si>
    <t>Labor rates (union vs. non-union, regional differences, availability)</t>
  </si>
  <si>
    <t>Local regulations (building codes, zoning, permit requirements)</t>
  </si>
  <si>
    <t>Market fluctuations (economic conditions, supply chain disruptions)</t>
  </si>
  <si>
    <t>Unforeseen circumstances (weather delays, design changes, hidden conditions)</t>
  </si>
  <si>
    <t>Individual project specifications (custom features, owner preferences)</t>
  </si>
  <si>
    <r>
      <t xml:space="preserve">These variables </t>
    </r>
    <r>
      <rPr>
        <b/>
        <sz val="11"/>
        <color theme="1"/>
        <rFont val="Aptos Narrow"/>
        <family val="2"/>
        <scheme val="minor"/>
      </rPr>
      <t>may significantly affect actual costs</t>
    </r>
    <r>
      <rPr>
        <sz val="11"/>
        <color theme="1"/>
        <rFont val="Aptos Narrow"/>
        <family val="2"/>
        <scheme val="minor"/>
      </rPr>
      <t xml:space="preserve"> and cannot be predicted by this estimator.</t>
    </r>
  </si>
  <si>
    <t>Not Professional Advice:</t>
  </si>
  <si>
    <r>
      <t xml:space="preserve">This tool </t>
    </r>
    <r>
      <rPr>
        <b/>
        <sz val="11"/>
        <color theme="1"/>
        <rFont val="Aptos Narrow"/>
        <family val="2"/>
        <scheme val="minor"/>
      </rPr>
      <t>does not constitute professional, financial, legal, or engineering advice</t>
    </r>
    <r>
      <rPr>
        <sz val="11"/>
        <color theme="1"/>
        <rFont val="Aptos Narrow"/>
        <family val="2"/>
        <scheme val="minor"/>
      </rPr>
      <t xml:space="preserve">, nor should it be relied upon as a substitute for such advice. Users are </t>
    </r>
    <r>
      <rPr>
        <b/>
        <sz val="11"/>
        <color theme="1"/>
        <rFont val="Aptos Narrow"/>
        <family val="2"/>
        <scheme val="minor"/>
      </rPr>
      <t>strongly encouraged to consult qualified professionals</t>
    </r>
    <r>
      <rPr>
        <sz val="11"/>
        <color theme="1"/>
        <rFont val="Aptos Narrow"/>
        <family val="2"/>
        <scheme val="minor"/>
      </rPr>
      <t xml:space="preserve"> (such as licensed contractors, architects, engineers, quantity surveyors, or financial advisors) for detailed, project-specific assessments and quotations.</t>
    </r>
  </si>
  <si>
    <t>Limitation of Liability:</t>
  </si>
  <si>
    <r>
      <t xml:space="preserve">The provider of this tool (District Formation) makes </t>
    </r>
    <r>
      <rPr>
        <b/>
        <sz val="11"/>
        <color theme="1"/>
        <rFont val="Aptos Narrow"/>
        <family val="2"/>
        <scheme val="minor"/>
      </rPr>
      <t>no representations or warranties, express or implied</t>
    </r>
    <r>
      <rPr>
        <sz val="11"/>
        <color theme="1"/>
        <rFont val="Aptos Narrow"/>
        <family val="2"/>
        <scheme val="minor"/>
      </rPr>
      <t xml:space="preserve">, regarding the accuracy, reliability, or suitability of the estimates provided and </t>
    </r>
    <r>
      <rPr>
        <b/>
        <sz val="11"/>
        <color theme="1"/>
        <rFont val="Aptos Narrow"/>
        <family val="2"/>
        <scheme val="minor"/>
      </rPr>
      <t>disclaims any liability</t>
    </r>
    <r>
      <rPr>
        <sz val="11"/>
        <color theme="1"/>
        <rFont val="Aptos Narrow"/>
        <family val="2"/>
        <scheme val="minor"/>
      </rPr>
      <t xml:space="preserve"> for any losses, damages, or consequences arising from the use of or reliance on this estimator.</t>
    </r>
  </si>
  <si>
    <t>Use At Your Own Risk:</t>
  </si>
  <si>
    <t>By using this tool, you acknowledge that:</t>
  </si>
  <si>
    <t>Estimates are for preliminary planning purposes only</t>
  </si>
  <si>
    <t>You will obtain professional bids before proceeding with construction</t>
  </si>
  <si>
    <t>You will not rely solely on this estimator for financial decisions</t>
  </si>
  <si>
    <t>You assume all risk associated with budget estimates</t>
  </si>
  <si>
    <t>✓ Compare detailed line-item budgets to NAHB (National Association of Home Builders) industry benchmarks
✓ Validate contractor bids by automatically categorizing costs into standardized NAHB categories
✓ Save time using SUMIF calculations to normalize different bid formats into apples-to-apples comparisons
✓ Identify budget outliers by comparing actual costs to industry-standard percentage</t>
  </si>
  <si>
    <t xml:space="preserve">  Enter Project Information </t>
  </si>
  <si>
    <r>
      <t xml:space="preserve">  Navigate to </t>
    </r>
    <r>
      <rPr>
        <b/>
        <sz val="11"/>
        <color theme="1"/>
        <rFont val="Aptos Narrow"/>
        <family val="2"/>
        <scheme val="minor"/>
      </rPr>
      <t xml:space="preserve">"Inputs Budget" </t>
    </r>
    <r>
      <rPr>
        <sz val="11"/>
        <color theme="1"/>
        <rFont val="Aptos Narrow"/>
        <family val="2"/>
        <scheme val="minor"/>
      </rPr>
      <t xml:space="preserve">Tab - Input Budgets in </t>
    </r>
    <r>
      <rPr>
        <b/>
        <sz val="11"/>
        <color theme="1"/>
        <rFont val="Aptos Narrow"/>
        <family val="2"/>
        <scheme val="minor"/>
      </rPr>
      <t>Column "G"</t>
    </r>
    <r>
      <rPr>
        <sz val="11"/>
        <color theme="1"/>
        <rFont val="Aptos Narrow"/>
        <family val="2"/>
        <scheme val="minor"/>
      </rPr>
      <t xml:space="preserve"> - all GREY cells with </t>
    </r>
    <r>
      <rPr>
        <sz val="11"/>
        <color rgb="FF0070C0"/>
        <rFont val="Aptos Narrow"/>
        <family val="2"/>
        <scheme val="minor"/>
      </rPr>
      <t>blue text</t>
    </r>
  </si>
  <si>
    <t xml:space="preserve">  Navigate to "Est. Cost Breakdown" Tab</t>
  </si>
  <si>
    <r>
      <rPr>
        <b/>
        <sz val="11"/>
        <color theme="1"/>
        <rFont val="Aptos Narrow"/>
        <family val="2"/>
        <scheme val="minor"/>
      </rPr>
      <t>Step 2</t>
    </r>
    <r>
      <rPr>
        <sz val="11"/>
        <color theme="1"/>
        <rFont val="Aptos Narrow"/>
        <family val="2"/>
        <scheme val="minor"/>
      </rPr>
      <t>: Review Summary</t>
    </r>
  </si>
  <si>
    <r>
      <rPr>
        <b/>
        <sz val="11"/>
        <color theme="1"/>
        <rFont val="Aptos Narrow"/>
        <family val="2"/>
        <scheme val="minor"/>
      </rPr>
      <t>Step 1</t>
    </r>
    <r>
      <rPr>
        <sz val="11"/>
        <color theme="1"/>
        <rFont val="Aptos Narrow"/>
        <family val="2"/>
        <scheme val="minor"/>
      </rPr>
      <t>: Input Budget</t>
    </r>
  </si>
  <si>
    <t xml:space="preserve">  Compare Budget Line Item with National Average</t>
  </si>
  <si>
    <t>Property SQFT</t>
  </si>
  <si>
    <t>[General Contractor], [Bid Version]</t>
  </si>
  <si>
    <r>
      <rPr>
        <b/>
        <sz val="11"/>
        <color theme="1"/>
        <rFont val="Aptos Narrow"/>
        <family val="2"/>
        <scheme val="minor"/>
      </rPr>
      <t xml:space="preserve">  Column H </t>
    </r>
    <r>
      <rPr>
        <sz val="11"/>
        <color theme="1"/>
        <rFont val="Aptos Narrow"/>
        <family val="2"/>
        <scheme val="minor"/>
      </rPr>
      <t xml:space="preserve">shows Your Valvues from Tab </t>
    </r>
    <r>
      <rPr>
        <b/>
        <sz val="11"/>
        <color theme="1"/>
        <rFont val="Aptos Narrow"/>
        <family val="2"/>
        <scheme val="minor"/>
      </rPr>
      <t>"Inputs Budget"</t>
    </r>
  </si>
  <si>
    <r>
      <t xml:space="preserve">   Input</t>
    </r>
    <r>
      <rPr>
        <b/>
        <sz val="11"/>
        <color theme="1"/>
        <rFont val="Aptos Narrow"/>
        <family val="2"/>
        <scheme val="minor"/>
      </rPr>
      <t xml:space="preserve"> 'Proforma Sale Price" </t>
    </r>
    <r>
      <rPr>
        <sz val="11"/>
        <color theme="1"/>
        <rFont val="Aptos Narrow"/>
        <family val="2"/>
        <scheme val="minor"/>
      </rPr>
      <t>or "</t>
    </r>
    <r>
      <rPr>
        <b/>
        <sz val="11"/>
        <color theme="1"/>
        <rFont val="Aptos Narrow"/>
        <family val="2"/>
        <scheme val="minor"/>
      </rPr>
      <t xml:space="preserve">Proforma Construction Cost" </t>
    </r>
    <r>
      <rPr>
        <sz val="11"/>
        <color theme="1"/>
        <rFont val="Aptos Narrow"/>
        <family val="2"/>
        <scheme val="minor"/>
      </rPr>
      <t xml:space="preserve">on cell </t>
    </r>
    <r>
      <rPr>
        <b/>
        <sz val="11"/>
        <color theme="1"/>
        <rFont val="Aptos Narrow"/>
        <family val="2"/>
        <scheme val="minor"/>
      </rPr>
      <t xml:space="preserve"> E14 &amp; E15</t>
    </r>
  </si>
  <si>
    <t xml:space="preserve">  Compare Budget line items version national averages in Inputs Budget</t>
  </si>
  <si>
    <t xml:space="preserve">  Compare OVERALL  budget hard costs to NAHB Cost Breakdown in Est. Cost Breakdown Summary</t>
  </si>
  <si>
    <r>
      <rPr>
        <b/>
        <sz val="11"/>
        <color theme="1"/>
        <rFont val="Aptos Narrow"/>
        <family val="2"/>
        <scheme val="minor"/>
      </rPr>
      <t>Step 3:</t>
    </r>
    <r>
      <rPr>
        <sz val="11"/>
        <color theme="1"/>
        <rFont val="Aptos Narrow"/>
        <family val="2"/>
        <scheme val="minor"/>
      </rPr>
      <t xml:space="preserve"> Compare </t>
    </r>
  </si>
  <si>
    <t>This Tool Provides:</t>
  </si>
  <si>
    <t>Construction Budget Validator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</si>
</sst>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  <numFmt numFmtId="167" formatCode="#\ \W\K"/>
    <numFmt numFmtId="168" formatCode="_(&quot;$&quot;* #,##0.0_);_(&quot;$&quot;* \(#,##0.0\);_(&quot;$&quot;* &quot;-&quot;??_);_(@_)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u val="singleAccounting"/>
      <sz val="11"/>
      <color theme="1"/>
      <name val="Aptos Narrow"/>
      <family val="2"/>
      <scheme val="minor"/>
    </font>
    <font>
      <sz val="11"/>
      <color theme="9" tint="-0.249977111117893"/>
      <name val="Aptos Narrow"/>
      <family val="2"/>
      <scheme val="minor"/>
    </font>
    <font>
      <sz val="11"/>
      <color theme="3" tint="9.9978637043366805E-2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sz val="11"/>
      <color theme="3" tint="0.249977111117893"/>
      <name val="Aptos Narrow"/>
      <family val="2"/>
      <scheme val="minor"/>
    </font>
    <font>
      <b/>
      <sz val="10"/>
      <color theme="3" tint="0.249977111117893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color rgb="FF0070C0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3.5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u/>
      <sz val="11"/>
      <color rgb="FF0070C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indexed="64"/>
      </top>
      <bottom style="medium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CCCCCC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CCCCCC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0" tint="-0.34998626667073579"/>
      </top>
      <bottom style="medium">
        <color indexed="64"/>
      </bottom>
      <diagonal/>
    </border>
    <border>
      <left style="medium">
        <color rgb="FFCCCCCC"/>
      </left>
      <right/>
      <top style="medium">
        <color theme="0" tint="-0.34998626667073579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3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3" borderId="0" xfId="0" applyFill="1"/>
    <xf numFmtId="0" fontId="2" fillId="3" borderId="0" xfId="0" applyFont="1" applyFill="1"/>
    <xf numFmtId="14" fontId="2" fillId="3" borderId="0" xfId="0" applyNumberFormat="1" applyFont="1" applyFill="1"/>
    <xf numFmtId="166" fontId="8" fillId="3" borderId="0" xfId="2" applyNumberFormat="1" applyFont="1" applyFill="1"/>
    <xf numFmtId="166" fontId="8" fillId="4" borderId="0" xfId="2" applyNumberFormat="1" applyFont="1" applyFill="1"/>
    <xf numFmtId="166" fontId="9" fillId="4" borderId="0" xfId="2" applyNumberFormat="1" applyFont="1" applyFill="1"/>
    <xf numFmtId="0" fontId="9" fillId="3" borderId="0" xfId="0" applyFont="1" applyFill="1"/>
    <xf numFmtId="166" fontId="9" fillId="3" borderId="0" xfId="2" applyNumberFormat="1" applyFont="1" applyFill="1"/>
    <xf numFmtId="164" fontId="9" fillId="3" borderId="0" xfId="1" applyNumberFormat="1" applyFont="1" applyFill="1"/>
    <xf numFmtId="0" fontId="2" fillId="3" borderId="0" xfId="0" applyFont="1" applyFill="1" applyAlignment="1">
      <alignment horizontal="center"/>
    </xf>
    <xf numFmtId="0" fontId="4" fillId="5" borderId="0" xfId="0" applyFont="1" applyFill="1"/>
    <xf numFmtId="0" fontId="2" fillId="5" borderId="0" xfId="0" applyFont="1" applyFill="1"/>
    <xf numFmtId="0" fontId="2" fillId="5" borderId="0" xfId="0" applyFont="1" applyFill="1" applyAlignment="1">
      <alignment wrapText="1"/>
    </xf>
    <xf numFmtId="0" fontId="9" fillId="3" borderId="0" xfId="0" applyFont="1" applyFill="1" applyAlignment="1">
      <alignment horizontal="right"/>
    </xf>
    <xf numFmtId="0" fontId="0" fillId="3" borderId="0" xfId="0" applyFill="1" applyAlignment="1">
      <alignment horizontal="center" wrapText="1"/>
    </xf>
    <xf numFmtId="0" fontId="4" fillId="3" borderId="0" xfId="0" applyFont="1" applyFill="1"/>
    <xf numFmtId="44" fontId="0" fillId="3" borderId="0" xfId="0" applyNumberFormat="1" applyFill="1"/>
    <xf numFmtId="44" fontId="7" fillId="3" borderId="0" xfId="0" applyNumberFormat="1" applyFont="1" applyFill="1"/>
    <xf numFmtId="44" fontId="2" fillId="3" borderId="0" xfId="0" applyNumberFormat="1" applyFont="1" applyFill="1"/>
    <xf numFmtId="44" fontId="6" fillId="3" borderId="0" xfId="0" applyNumberFormat="1" applyFont="1" applyFill="1"/>
    <xf numFmtId="0" fontId="10" fillId="3" borderId="0" xfId="0" applyFont="1" applyFill="1" applyAlignment="1">
      <alignment horizontal="left" vertical="center" wrapText="1"/>
    </xf>
    <xf numFmtId="166" fontId="2" fillId="3" borderId="0" xfId="2" applyNumberFormat="1" applyFont="1" applyFill="1"/>
    <xf numFmtId="0" fontId="0" fillId="3" borderId="0" xfId="0" applyFill="1" applyAlignment="1">
      <alignment horizontal="left" indent="1"/>
    </xf>
    <xf numFmtId="165" fontId="0" fillId="3" borderId="0" xfId="3" applyNumberFormat="1" applyFont="1" applyFill="1"/>
    <xf numFmtId="166" fontId="0" fillId="3" borderId="0" xfId="2" applyNumberFormat="1" applyFont="1" applyFill="1"/>
    <xf numFmtId="0" fontId="5" fillId="3" borderId="0" xfId="0" applyFont="1" applyFill="1" applyAlignment="1">
      <alignment horizontal="left" indent="1"/>
    </xf>
    <xf numFmtId="166" fontId="7" fillId="3" borderId="0" xfId="2" applyNumberFormat="1" applyFont="1" applyFill="1"/>
    <xf numFmtId="165" fontId="2" fillId="3" borderId="0" xfId="0" applyNumberFormat="1" applyFont="1" applyFill="1"/>
    <xf numFmtId="165" fontId="4" fillId="3" borderId="0" xfId="3" applyNumberFormat="1" applyFont="1" applyFill="1"/>
    <xf numFmtId="166" fontId="4" fillId="3" borderId="0" xfId="2" applyNumberFormat="1" applyFont="1" applyFill="1"/>
    <xf numFmtId="0" fontId="6" fillId="3" borderId="0" xfId="0" applyFont="1" applyFill="1"/>
    <xf numFmtId="165" fontId="6" fillId="3" borderId="0" xfId="3" applyNumberFormat="1" applyFont="1" applyFill="1"/>
    <xf numFmtId="166" fontId="6" fillId="3" borderId="0" xfId="2" applyNumberFormat="1" applyFont="1" applyFill="1"/>
    <xf numFmtId="9" fontId="0" fillId="3" borderId="0" xfId="3" applyFont="1" applyFill="1"/>
    <xf numFmtId="9" fontId="2" fillId="3" borderId="0" xfId="3" applyFont="1" applyFill="1"/>
    <xf numFmtId="0" fontId="12" fillId="3" borderId="0" xfId="0" applyFont="1" applyFill="1" applyAlignment="1">
      <alignment horizontal="center" wrapText="1"/>
    </xf>
    <xf numFmtId="0" fontId="5" fillId="3" borderId="0" xfId="0" applyFont="1" applyFill="1"/>
    <xf numFmtId="165" fontId="0" fillId="4" borderId="0" xfId="3" applyNumberFormat="1" applyFont="1" applyFill="1"/>
    <xf numFmtId="165" fontId="7" fillId="4" borderId="0" xfId="3" applyNumberFormat="1" applyFont="1" applyFill="1"/>
    <xf numFmtId="0" fontId="13" fillId="3" borderId="0" xfId="0" applyFont="1" applyFill="1"/>
    <xf numFmtId="0" fontId="0" fillId="0" borderId="3" xfId="0" applyBorder="1"/>
    <xf numFmtId="44" fontId="0" fillId="0" borderId="3" xfId="2" applyFont="1" applyBorder="1"/>
    <xf numFmtId="0" fontId="14" fillId="0" borderId="5" xfId="0" applyFont="1" applyBorder="1" applyAlignment="1">
      <alignment horizontal="center" wrapText="1"/>
    </xf>
    <xf numFmtId="164" fontId="0" fillId="0" borderId="3" xfId="1" applyNumberFormat="1" applyFont="1" applyBorder="1"/>
    <xf numFmtId="44" fontId="1" fillId="0" borderId="3" xfId="2" applyFont="1" applyBorder="1"/>
    <xf numFmtId="0" fontId="0" fillId="0" borderId="7" xfId="0" applyBorder="1"/>
    <xf numFmtId="44" fontId="0" fillId="0" borderId="7" xfId="2" applyFont="1" applyBorder="1"/>
    <xf numFmtId="164" fontId="0" fillId="0" borderId="7" xfId="1" applyNumberFormat="1" applyFont="1" applyBorder="1"/>
    <xf numFmtId="0" fontId="14" fillId="0" borderId="9" xfId="0" applyFont="1" applyBorder="1" applyAlignment="1">
      <alignment horizontal="center" wrapText="1"/>
    </xf>
    <xf numFmtId="0" fontId="14" fillId="3" borderId="0" xfId="0" applyFont="1" applyFill="1" applyAlignment="1">
      <alignment wrapText="1"/>
    </xf>
    <xf numFmtId="0" fontId="14" fillId="3" borderId="0" xfId="0" applyFont="1" applyFill="1" applyAlignment="1">
      <alignment horizontal="center" wrapText="1"/>
    </xf>
    <xf numFmtId="0" fontId="14" fillId="3" borderId="17" xfId="0" applyFont="1" applyFill="1" applyBorder="1" applyAlignment="1">
      <alignment horizontal="center" wrapText="1"/>
    </xf>
    <xf numFmtId="167" fontId="0" fillId="0" borderId="3" xfId="0" applyNumberFormat="1" applyBorder="1"/>
    <xf numFmtId="167" fontId="0" fillId="0" borderId="7" xfId="0" applyNumberFormat="1" applyBorder="1"/>
    <xf numFmtId="0" fontId="2" fillId="5" borderId="24" xfId="0" applyFont="1" applyFill="1" applyBorder="1"/>
    <xf numFmtId="0" fontId="2" fillId="5" borderId="11" xfId="0" applyFont="1" applyFill="1" applyBorder="1"/>
    <xf numFmtId="0" fontId="2" fillId="8" borderId="24" xfId="0" applyFont="1" applyFill="1" applyBorder="1"/>
    <xf numFmtId="0" fontId="0" fillId="8" borderId="11" xfId="0" applyFill="1" applyBorder="1"/>
    <xf numFmtId="0" fontId="2" fillId="8" borderId="23" xfId="0" applyFont="1" applyFill="1" applyBorder="1"/>
    <xf numFmtId="0" fontId="2" fillId="8" borderId="22" xfId="0" applyFont="1" applyFill="1" applyBorder="1"/>
    <xf numFmtId="0" fontId="2" fillId="9" borderId="20" xfId="0" applyFont="1" applyFill="1" applyBorder="1"/>
    <xf numFmtId="0" fontId="2" fillId="9" borderId="19" xfId="0" applyFont="1" applyFill="1" applyBorder="1"/>
    <xf numFmtId="0" fontId="0" fillId="9" borderId="19" xfId="0" applyFill="1" applyBorder="1"/>
    <xf numFmtId="0" fontId="14" fillId="9" borderId="14" xfId="0" applyFont="1" applyFill="1" applyBorder="1" applyAlignment="1">
      <alignment horizontal="center" wrapText="1"/>
    </xf>
    <xf numFmtId="0" fontId="0" fillId="9" borderId="11" xfId="0" applyFill="1" applyBorder="1"/>
    <xf numFmtId="164" fontId="0" fillId="6" borderId="3" xfId="1" applyNumberFormat="1" applyFont="1" applyFill="1" applyBorder="1"/>
    <xf numFmtId="0" fontId="0" fillId="3" borderId="0" xfId="0" applyFill="1" applyAlignment="1">
      <alignment horizontal="center"/>
    </xf>
    <xf numFmtId="0" fontId="2" fillId="8" borderId="0" xfId="0" applyFont="1" applyFill="1"/>
    <xf numFmtId="6" fontId="15" fillId="3" borderId="0" xfId="0" applyNumberFormat="1" applyFont="1" applyFill="1" applyAlignment="1">
      <alignment horizontal="right" wrapText="1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164" fontId="0" fillId="0" borderId="0" xfId="1" applyNumberFormat="1" applyFont="1"/>
    <xf numFmtId="164" fontId="0" fillId="3" borderId="0" xfId="1" applyNumberFormat="1" applyFont="1" applyFill="1"/>
    <xf numFmtId="168" fontId="6" fillId="3" borderId="0" xfId="2" applyNumberFormat="1" applyFont="1" applyFill="1"/>
    <xf numFmtId="166" fontId="0" fillId="0" borderId="0" xfId="2" applyNumberFormat="1" applyFont="1"/>
    <xf numFmtId="168" fontId="0" fillId="3" borderId="0" xfId="2" applyNumberFormat="1" applyFont="1" applyFill="1"/>
    <xf numFmtId="168" fontId="7" fillId="3" borderId="0" xfId="2" applyNumberFormat="1" applyFont="1" applyFill="1"/>
    <xf numFmtId="166" fontId="12" fillId="3" borderId="0" xfId="2" applyNumberFormat="1" applyFont="1" applyFill="1" applyAlignment="1">
      <alignment horizontal="center" wrapText="1"/>
    </xf>
    <xf numFmtId="166" fontId="11" fillId="3" borderId="0" xfId="2" applyNumberFormat="1" applyFont="1" applyFill="1" applyAlignment="1">
      <alignment horizontal="right"/>
    </xf>
    <xf numFmtId="166" fontId="4" fillId="5" borderId="0" xfId="2" applyNumberFormat="1" applyFont="1" applyFill="1"/>
    <xf numFmtId="166" fontId="2" fillId="5" borderId="0" xfId="2" applyNumberFormat="1" applyFont="1" applyFill="1"/>
    <xf numFmtId="166" fontId="9" fillId="3" borderId="0" xfId="2" applyNumberFormat="1" applyFont="1" applyFill="1" applyAlignment="1">
      <alignment horizontal="right"/>
    </xf>
    <xf numFmtId="0" fontId="2" fillId="3" borderId="1" xfId="0" applyFont="1" applyFill="1" applyBorder="1"/>
    <xf numFmtId="9" fontId="2" fillId="3" borderId="1" xfId="3" applyFont="1" applyFill="1" applyBorder="1"/>
    <xf numFmtId="166" fontId="2" fillId="3" borderId="1" xfId="2" applyNumberFormat="1" applyFont="1" applyFill="1" applyBorder="1"/>
    <xf numFmtId="44" fontId="0" fillId="3" borderId="1" xfId="0" applyNumberFormat="1" applyFill="1" applyBorder="1"/>
    <xf numFmtId="0" fontId="2" fillId="3" borderId="1" xfId="0" applyFont="1" applyFill="1" applyBorder="1" applyAlignment="1">
      <alignment horizontal="left"/>
    </xf>
    <xf numFmtId="164" fontId="6" fillId="3" borderId="0" xfId="1" applyNumberFormat="1" applyFont="1" applyFill="1"/>
    <xf numFmtId="164" fontId="2" fillId="3" borderId="0" xfId="1" applyNumberFormat="1" applyFont="1" applyFill="1"/>
    <xf numFmtId="168" fontId="2" fillId="5" borderId="11" xfId="2" applyNumberFormat="1" applyFont="1" applyFill="1" applyBorder="1"/>
    <xf numFmtId="168" fontId="2" fillId="5" borderId="10" xfId="2" applyNumberFormat="1" applyFont="1" applyFill="1" applyBorder="1"/>
    <xf numFmtId="168" fontId="2" fillId="8" borderId="22" xfId="2" applyNumberFormat="1" applyFont="1" applyFill="1" applyBorder="1"/>
    <xf numFmtId="168" fontId="2" fillId="8" borderId="21" xfId="2" applyNumberFormat="1" applyFont="1" applyFill="1" applyBorder="1"/>
    <xf numFmtId="168" fontId="2" fillId="9" borderId="19" xfId="2" applyNumberFormat="1" applyFont="1" applyFill="1" applyBorder="1"/>
    <xf numFmtId="168" fontId="2" fillId="9" borderId="18" xfId="2" applyNumberFormat="1" applyFont="1" applyFill="1" applyBorder="1"/>
    <xf numFmtId="168" fontId="14" fillId="0" borderId="7" xfId="2" applyNumberFormat="1" applyFont="1" applyBorder="1" applyAlignment="1">
      <alignment horizontal="right" wrapText="1"/>
    </xf>
    <xf numFmtId="168" fontId="14" fillId="0" borderId="6" xfId="2" applyNumberFormat="1" applyFont="1" applyBorder="1" applyAlignment="1">
      <alignment horizontal="right" wrapText="1"/>
    </xf>
    <xf numFmtId="168" fontId="14" fillId="0" borderId="3" xfId="2" applyNumberFormat="1" applyFont="1" applyBorder="1" applyAlignment="1">
      <alignment horizontal="right" wrapText="1"/>
    </xf>
    <xf numFmtId="168" fontId="14" fillId="0" borderId="2" xfId="2" applyNumberFormat="1" applyFont="1" applyBorder="1" applyAlignment="1">
      <alignment horizontal="right" wrapText="1"/>
    </xf>
    <xf numFmtId="168" fontId="14" fillId="3" borderId="0" xfId="2" applyNumberFormat="1" applyFont="1" applyFill="1" applyAlignment="1">
      <alignment horizontal="right" wrapText="1"/>
    </xf>
    <xf numFmtId="168" fontId="0" fillId="9" borderId="11" xfId="2" applyNumberFormat="1" applyFont="1" applyFill="1" applyBorder="1"/>
    <xf numFmtId="168" fontId="14" fillId="9" borderId="11" xfId="2" applyNumberFormat="1" applyFont="1" applyFill="1" applyBorder="1" applyAlignment="1">
      <alignment horizontal="right" wrapText="1"/>
    </xf>
    <xf numFmtId="168" fontId="14" fillId="9" borderId="10" xfId="2" applyNumberFormat="1" applyFont="1" applyFill="1" applyBorder="1" applyAlignment="1">
      <alignment horizontal="right" wrapText="1"/>
    </xf>
    <xf numFmtId="168" fontId="14" fillId="0" borderId="3" xfId="2" applyNumberFormat="1" applyFont="1" applyBorder="1"/>
    <xf numFmtId="168" fontId="0" fillId="9" borderId="11" xfId="2" applyNumberFormat="1" applyFont="1" applyFill="1" applyBorder="1" applyAlignment="1">
      <alignment wrapText="1"/>
    </xf>
    <xf numFmtId="168" fontId="0" fillId="9" borderId="10" xfId="2" applyNumberFormat="1" applyFont="1" applyFill="1" applyBorder="1" applyAlignment="1">
      <alignment wrapText="1"/>
    </xf>
    <xf numFmtId="168" fontId="13" fillId="3" borderId="0" xfId="2" applyNumberFormat="1" applyFont="1" applyFill="1"/>
    <xf numFmtId="9" fontId="14" fillId="0" borderId="3" xfId="3" applyFont="1" applyBorder="1" applyAlignment="1">
      <alignment horizontal="right" wrapText="1"/>
    </xf>
    <xf numFmtId="9" fontId="14" fillId="0" borderId="2" xfId="3" applyFont="1" applyBorder="1" applyAlignment="1">
      <alignment horizontal="right" wrapText="1"/>
    </xf>
    <xf numFmtId="166" fontId="2" fillId="9" borderId="19" xfId="0" applyNumberFormat="1" applyFont="1" applyFill="1" applyBorder="1"/>
    <xf numFmtId="6" fontId="15" fillId="4" borderId="0" xfId="0" applyNumberFormat="1" applyFont="1" applyFill="1" applyAlignment="1">
      <alignment horizontal="right" wrapText="1"/>
    </xf>
    <xf numFmtId="0" fontId="2" fillId="4" borderId="0" xfId="0" applyFont="1" applyFill="1" applyAlignment="1">
      <alignment horizontal="right"/>
    </xf>
    <xf numFmtId="0" fontId="2" fillId="3" borderId="0" xfId="0" applyFont="1" applyFill="1" applyAlignment="1">
      <alignment horizontal="right" wrapText="1"/>
    </xf>
    <xf numFmtId="0" fontId="16" fillId="3" borderId="0" xfId="0" applyFont="1" applyFill="1"/>
    <xf numFmtId="0" fontId="17" fillId="3" borderId="0" xfId="0" applyFont="1" applyFill="1"/>
    <xf numFmtId="166" fontId="17" fillId="3" borderId="0" xfId="2" applyNumberFormat="1" applyFont="1" applyFill="1" applyBorder="1"/>
    <xf numFmtId="6" fontId="19" fillId="4" borderId="0" xfId="0" applyNumberFormat="1" applyFont="1" applyFill="1" applyAlignment="1">
      <alignment horizontal="right" wrapText="1"/>
    </xf>
    <xf numFmtId="0" fontId="19" fillId="4" borderId="0" xfId="0" applyFont="1" applyFill="1" applyAlignment="1">
      <alignment horizontal="right"/>
    </xf>
    <xf numFmtId="164" fontId="2" fillId="9" borderId="0" xfId="1" applyNumberFormat="1" applyFont="1" applyFill="1" applyAlignment="1">
      <alignment wrapText="1"/>
    </xf>
    <xf numFmtId="166" fontId="0" fillId="5" borderId="0" xfId="2" applyNumberFormat="1" applyFont="1" applyFill="1"/>
    <xf numFmtId="0" fontId="0" fillId="5" borderId="0" xfId="0" applyFill="1"/>
    <xf numFmtId="0" fontId="0" fillId="5" borderId="0" xfId="0" applyFill="1" applyAlignment="1">
      <alignment horizontal="left"/>
    </xf>
    <xf numFmtId="164" fontId="0" fillId="5" borderId="0" xfId="1" applyNumberFormat="1" applyFont="1" applyFill="1"/>
    <xf numFmtId="0" fontId="2" fillId="2" borderId="0" xfId="0" applyFont="1" applyFill="1" applyAlignment="1">
      <alignment horizontal="right"/>
    </xf>
    <xf numFmtId="0" fontId="3" fillId="3" borderId="0" xfId="0" applyFont="1" applyFill="1"/>
    <xf numFmtId="0" fontId="0" fillId="0" borderId="0" xfId="0" applyAlignment="1">
      <alignment wrapText="1"/>
    </xf>
    <xf numFmtId="166" fontId="20" fillId="4" borderId="8" xfId="2" applyNumberFormat="1" applyFont="1" applyFill="1" applyBorder="1"/>
    <xf numFmtId="166" fontId="20" fillId="4" borderId="4" xfId="2" applyNumberFormat="1" applyFont="1" applyFill="1" applyBorder="1"/>
    <xf numFmtId="168" fontId="2" fillId="3" borderId="0" xfId="2" applyNumberFormat="1" applyFont="1" applyFill="1" applyBorder="1"/>
    <xf numFmtId="0" fontId="0" fillId="10" borderId="0" xfId="0" applyFill="1"/>
    <xf numFmtId="0" fontId="20" fillId="10" borderId="0" xfId="0" applyFont="1" applyFill="1"/>
    <xf numFmtId="0" fontId="2" fillId="10" borderId="0" xfId="0" applyFont="1" applyFill="1"/>
    <xf numFmtId="166" fontId="14" fillId="0" borderId="3" xfId="2" applyNumberFormat="1" applyFont="1" applyBorder="1" applyAlignment="1">
      <alignment horizontal="right" wrapText="1"/>
    </xf>
    <xf numFmtId="166" fontId="14" fillId="0" borderId="2" xfId="2" applyNumberFormat="1" applyFont="1" applyBorder="1" applyAlignment="1">
      <alignment horizontal="right" wrapText="1"/>
    </xf>
    <xf numFmtId="166" fontId="14" fillId="0" borderId="7" xfId="2" applyNumberFormat="1" applyFont="1" applyBorder="1" applyAlignment="1">
      <alignment horizontal="right" wrapText="1"/>
    </xf>
    <xf numFmtId="166" fontId="14" fillId="0" borderId="6" xfId="2" applyNumberFormat="1" applyFont="1" applyBorder="1" applyAlignment="1">
      <alignment horizontal="right" wrapText="1"/>
    </xf>
    <xf numFmtId="0" fontId="0" fillId="3" borderId="0" xfId="0" applyFill="1" applyAlignment="1">
      <alignment vertical="top" wrapText="1"/>
    </xf>
    <xf numFmtId="0" fontId="0" fillId="3" borderId="0" xfId="0" applyFill="1" applyAlignment="1">
      <alignment vertical="top"/>
    </xf>
    <xf numFmtId="0" fontId="2" fillId="3" borderId="0" xfId="0" applyFont="1" applyFill="1" applyAlignment="1">
      <alignment horizontal="center" vertical="top" wrapText="1"/>
    </xf>
    <xf numFmtId="0" fontId="22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23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25" fillId="3" borderId="0" xfId="0" applyFont="1" applyFill="1" applyAlignment="1">
      <alignment vertical="top" wrapText="1"/>
    </xf>
    <xf numFmtId="1" fontId="8" fillId="4" borderId="0" xfId="2" applyNumberFormat="1" applyFont="1" applyFill="1"/>
    <xf numFmtId="0" fontId="9" fillId="3" borderId="0" xfId="0" applyFont="1" applyFill="1" applyAlignment="1">
      <alignment horizontal="left"/>
    </xf>
    <xf numFmtId="0" fontId="22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1" fontId="18" fillId="3" borderId="0" xfId="2" applyNumberFormat="1" applyFont="1" applyFill="1" applyBorder="1"/>
    <xf numFmtId="166" fontId="14" fillId="3" borderId="0" xfId="2" applyNumberFormat="1" applyFont="1" applyFill="1" applyBorder="1" applyAlignment="1">
      <alignment horizontal="right" wrapText="1"/>
    </xf>
    <xf numFmtId="168" fontId="14" fillId="3" borderId="0" xfId="2" applyNumberFormat="1" applyFont="1" applyFill="1" applyBorder="1" applyAlignment="1">
      <alignment horizontal="right" wrapText="1"/>
    </xf>
    <xf numFmtId="168" fontId="0" fillId="3" borderId="0" xfId="2" applyNumberFormat="1" applyFont="1" applyFill="1" applyBorder="1" applyAlignment="1">
      <alignment wrapText="1"/>
    </xf>
    <xf numFmtId="9" fontId="14" fillId="3" borderId="0" xfId="3" applyFont="1" applyFill="1" applyBorder="1" applyAlignment="1">
      <alignment horizontal="right" wrapText="1"/>
    </xf>
    <xf numFmtId="0" fontId="26" fillId="3" borderId="0" xfId="0" applyFont="1" applyFill="1" applyAlignment="1">
      <alignment vertical="top" wrapText="1"/>
    </xf>
    <xf numFmtId="0" fontId="2" fillId="0" borderId="0" xfId="0" applyFont="1"/>
    <xf numFmtId="0" fontId="0" fillId="3" borderId="0" xfId="0" applyFill="1" applyAlignment="1">
      <alignment horizontal="left" wrapText="1"/>
    </xf>
    <xf numFmtId="0" fontId="2" fillId="3" borderId="0" xfId="0" applyFont="1" applyFill="1" applyAlignment="1">
      <alignment horizontal="center" vertical="top" wrapText="1"/>
    </xf>
    <xf numFmtId="0" fontId="24" fillId="3" borderId="0" xfId="0" applyFont="1" applyFill="1" applyAlignment="1">
      <alignment horizontal="left" vertical="top" wrapText="1"/>
    </xf>
    <xf numFmtId="0" fontId="14" fillId="0" borderId="3" xfId="0" applyFont="1" applyBorder="1"/>
    <xf numFmtId="0" fontId="14" fillId="0" borderId="2" xfId="0" applyFont="1" applyBorder="1"/>
    <xf numFmtId="0" fontId="14" fillId="0" borderId="3" xfId="0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14" fillId="9" borderId="13" xfId="0" applyFont="1" applyFill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0" fontId="14" fillId="9" borderId="12" xfId="0" applyFont="1" applyFill="1" applyBorder="1" applyAlignment="1">
      <alignment vertical="center"/>
    </xf>
    <xf numFmtId="0" fontId="14" fillId="0" borderId="7" xfId="0" applyFont="1" applyBorder="1" applyAlignment="1">
      <alignment wrapText="1"/>
    </xf>
    <xf numFmtId="0" fontId="14" fillId="0" borderId="6" xfId="0" applyFont="1" applyBorder="1" applyAlignment="1">
      <alignment wrapText="1"/>
    </xf>
    <xf numFmtId="0" fontId="14" fillId="0" borderId="3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4" fillId="3" borderId="16" xfId="0" applyFont="1" applyFill="1" applyBorder="1" applyAlignment="1">
      <alignment wrapText="1"/>
    </xf>
    <xf numFmtId="0" fontId="14" fillId="3" borderId="15" xfId="0" applyFont="1" applyFill="1" applyBorder="1" applyAlignment="1">
      <alignment wrapText="1"/>
    </xf>
    <xf numFmtId="0" fontId="15" fillId="9" borderId="13" xfId="0" applyFont="1" applyFill="1" applyBorder="1" applyAlignment="1">
      <alignment wrapText="1"/>
    </xf>
    <xf numFmtId="0" fontId="15" fillId="9" borderId="11" xfId="0" applyFont="1" applyFill="1" applyBorder="1" applyAlignment="1">
      <alignment wrapText="1"/>
    </xf>
    <xf numFmtId="0" fontId="15" fillId="9" borderId="12" xfId="0" applyFont="1" applyFill="1" applyBorder="1" applyAlignment="1">
      <alignment wrapText="1"/>
    </xf>
    <xf numFmtId="0" fontId="2" fillId="8" borderId="11" xfId="0" applyFont="1" applyFill="1" applyBorder="1"/>
    <xf numFmtId="0" fontId="0" fillId="7" borderId="26" xfId="0" applyFill="1" applyBorder="1"/>
    <xf numFmtId="0" fontId="0" fillId="7" borderId="25" xfId="0" applyFill="1" applyBorder="1"/>
    <xf numFmtId="0" fontId="20" fillId="4" borderId="26" xfId="0" applyFont="1" applyFill="1" applyBorder="1"/>
    <xf numFmtId="0" fontId="20" fillId="4" borderId="27" xfId="0" applyFont="1" applyFill="1" applyBorder="1"/>
    <xf numFmtId="0" fontId="20" fillId="4" borderId="25" xfId="0" applyFont="1" applyFill="1" applyBorder="1"/>
    <xf numFmtId="0" fontId="0" fillId="7" borderId="27" xfId="0" applyFill="1" applyBorder="1"/>
    <xf numFmtId="1" fontId="18" fillId="4" borderId="26" xfId="2" applyNumberFormat="1" applyFont="1" applyFill="1" applyBorder="1"/>
    <xf numFmtId="1" fontId="18" fillId="4" borderId="25" xfId="2" applyNumberFormat="1" applyFont="1" applyFill="1" applyBorder="1"/>
    <xf numFmtId="0" fontId="2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left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3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 val="0"/>
        <i val="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DA8A1-B2C4-4AF8-9696-F3B60B80D029}">
  <dimension ref="A1:S79"/>
  <sheetViews>
    <sheetView tabSelected="1" workbookViewId="0">
      <selection activeCell="G32" sqref="G32"/>
    </sheetView>
  </sheetViews>
  <sheetFormatPr defaultColWidth="0" defaultRowHeight="15" zeroHeight="1" x14ac:dyDescent="0.25"/>
  <cols>
    <col min="1" max="1" width="1.28515625" style="3" customWidth="1"/>
    <col min="2" max="2" width="17.5703125" customWidth="1"/>
    <col min="3" max="3" width="9.140625" customWidth="1"/>
    <col min="4" max="4" width="10.42578125" bestFit="1" customWidth="1"/>
    <col min="5" max="6" width="9.140625" customWidth="1"/>
    <col min="7" max="7" width="26.140625" customWidth="1"/>
    <col min="8" max="8" width="2.28515625" style="3" customWidth="1"/>
    <col min="9" max="19" width="0" hidden="1" customWidth="1"/>
    <col min="20" max="16384" width="9.140625" hidden="1"/>
  </cols>
  <sheetData>
    <row r="1" spans="2:7" s="3" customFormat="1" ht="6.75" customHeight="1" x14ac:dyDescent="0.25"/>
    <row r="2" spans="2:7" x14ac:dyDescent="0.25">
      <c r="B2" s="1" t="s">
        <v>1</v>
      </c>
      <c r="C2" s="2"/>
      <c r="D2" s="2"/>
      <c r="E2" s="2"/>
      <c r="F2" s="2"/>
      <c r="G2" s="128" t="s">
        <v>2</v>
      </c>
    </row>
    <row r="3" spans="2:7" ht="15" customHeight="1" x14ac:dyDescent="0.25">
      <c r="B3" s="163" t="s">
        <v>238</v>
      </c>
      <c r="C3" s="163"/>
      <c r="D3" s="163"/>
      <c r="E3" s="163"/>
      <c r="F3" s="163"/>
      <c r="G3" s="163"/>
    </row>
    <row r="4" spans="2:7" ht="15" customHeight="1" x14ac:dyDescent="0.25">
      <c r="B4" s="143"/>
      <c r="C4" s="143"/>
      <c r="D4" s="143"/>
      <c r="E4" s="143"/>
      <c r="F4" s="143"/>
      <c r="G4" s="143"/>
    </row>
    <row r="5" spans="2:7" ht="15" customHeight="1" x14ac:dyDescent="0.25">
      <c r="B5" s="164" t="s">
        <v>223</v>
      </c>
      <c r="C5" s="164"/>
      <c r="D5" s="164"/>
      <c r="E5" s="164"/>
      <c r="F5" s="164"/>
      <c r="G5" s="164"/>
    </row>
    <row r="6" spans="2:7" x14ac:dyDescent="0.25">
      <c r="B6" s="164"/>
      <c r="C6" s="164"/>
      <c r="D6" s="164"/>
      <c r="E6" s="164"/>
      <c r="F6" s="164"/>
      <c r="G6" s="164"/>
    </row>
    <row r="7" spans="2:7" x14ac:dyDescent="0.25">
      <c r="B7" s="164"/>
      <c r="C7" s="164"/>
      <c r="D7" s="164"/>
      <c r="E7" s="164"/>
      <c r="F7" s="164"/>
      <c r="G7" s="164"/>
    </row>
    <row r="8" spans="2:7" x14ac:dyDescent="0.25">
      <c r="B8" s="164"/>
      <c r="C8" s="164"/>
      <c r="D8" s="164"/>
      <c r="E8" s="164"/>
      <c r="F8" s="164"/>
      <c r="G8" s="164"/>
    </row>
    <row r="9" spans="2:7" x14ac:dyDescent="0.25">
      <c r="B9" s="164"/>
      <c r="C9" s="164"/>
      <c r="D9" s="164"/>
      <c r="E9" s="164"/>
      <c r="F9" s="164"/>
      <c r="G9" s="164"/>
    </row>
    <row r="10" spans="2:7" x14ac:dyDescent="0.25">
      <c r="B10" s="164"/>
      <c r="C10" s="164"/>
      <c r="D10" s="164"/>
      <c r="E10" s="164"/>
      <c r="F10" s="164"/>
      <c r="G10" s="164"/>
    </row>
    <row r="11" spans="2:7" ht="18" customHeight="1" x14ac:dyDescent="0.25">
      <c r="B11" s="160" t="s">
        <v>183</v>
      </c>
      <c r="C11" s="149"/>
      <c r="D11" s="149"/>
      <c r="E11" s="149"/>
      <c r="F11" s="149"/>
      <c r="G11" s="149"/>
    </row>
    <row r="12" spans="2:7" x14ac:dyDescent="0.25">
      <c r="B12" s="73" t="s">
        <v>228</v>
      </c>
      <c r="C12" s="69"/>
      <c r="D12" s="69"/>
      <c r="E12" s="69"/>
      <c r="F12" s="69"/>
      <c r="G12" s="69"/>
    </row>
    <row r="13" spans="2:7" x14ac:dyDescent="0.25">
      <c r="B13" s="3" t="s">
        <v>224</v>
      </c>
      <c r="C13" s="3"/>
      <c r="D13" s="3"/>
      <c r="E13" s="3"/>
      <c r="F13" s="3"/>
      <c r="G13" s="3"/>
    </row>
    <row r="14" spans="2:7" x14ac:dyDescent="0.25">
      <c r="B14" s="3" t="s">
        <v>225</v>
      </c>
      <c r="C14" s="3"/>
      <c r="D14" s="3"/>
      <c r="E14" s="3"/>
      <c r="F14" s="3"/>
      <c r="G14" s="3"/>
    </row>
    <row r="15" spans="2:7" ht="15" customHeight="1" x14ac:dyDescent="0.25">
      <c r="B15" s="3" t="s">
        <v>229</v>
      </c>
      <c r="C15" s="3"/>
      <c r="D15" s="3"/>
      <c r="E15" s="3"/>
      <c r="F15" s="3"/>
      <c r="G15" s="3"/>
    </row>
    <row r="16" spans="2:7" ht="15" customHeight="1" x14ac:dyDescent="0.25">
      <c r="B16" s="3"/>
      <c r="C16" s="3"/>
      <c r="D16" s="3"/>
      <c r="E16" s="3"/>
      <c r="F16" s="3"/>
      <c r="G16" s="3"/>
    </row>
    <row r="17" spans="2:7" x14ac:dyDescent="0.25">
      <c r="B17" s="3" t="s">
        <v>227</v>
      </c>
      <c r="C17" s="3"/>
      <c r="D17" s="3"/>
      <c r="E17" s="3"/>
      <c r="F17" s="3"/>
      <c r="G17" s="3"/>
    </row>
    <row r="18" spans="2:7" x14ac:dyDescent="0.25">
      <c r="B18" s="3" t="s">
        <v>226</v>
      </c>
      <c r="C18" s="3"/>
      <c r="D18" s="3"/>
      <c r="E18" s="3"/>
      <c r="F18" s="3"/>
      <c r="G18" s="3"/>
    </row>
    <row r="19" spans="2:7" x14ac:dyDescent="0.25">
      <c r="B19" s="3" t="s">
        <v>233</v>
      </c>
      <c r="C19" s="3"/>
      <c r="D19" s="3"/>
      <c r="E19" s="3"/>
      <c r="F19" s="3"/>
      <c r="G19" s="3"/>
    </row>
    <row r="20" spans="2:7" x14ac:dyDescent="0.25">
      <c r="B20" s="3" t="s">
        <v>232</v>
      </c>
      <c r="C20" s="3"/>
      <c r="D20" s="3"/>
      <c r="E20" s="3"/>
      <c r="F20" s="3"/>
      <c r="G20" s="5"/>
    </row>
    <row r="21" spans="2:7" x14ac:dyDescent="0.25">
      <c r="B21" s="3"/>
      <c r="C21" s="3"/>
      <c r="D21" s="3"/>
      <c r="E21" s="3"/>
      <c r="F21" s="3"/>
      <c r="G21" s="3"/>
    </row>
    <row r="22" spans="2:7" x14ac:dyDescent="0.25">
      <c r="B22" s="3" t="s">
        <v>236</v>
      </c>
      <c r="C22" s="3"/>
      <c r="D22" s="3"/>
      <c r="E22" s="3"/>
      <c r="F22" s="3"/>
      <c r="G22" s="3"/>
    </row>
    <row r="23" spans="2:7" x14ac:dyDescent="0.25">
      <c r="B23" s="3" t="s">
        <v>234</v>
      </c>
      <c r="C23" s="3"/>
      <c r="D23" s="3"/>
      <c r="E23" s="3"/>
      <c r="F23" s="3"/>
      <c r="G23" s="3"/>
    </row>
    <row r="24" spans="2:7" x14ac:dyDescent="0.25">
      <c r="B24" s="162" t="s">
        <v>235</v>
      </c>
      <c r="C24" s="162"/>
      <c r="D24" s="162"/>
      <c r="E24" s="162"/>
      <c r="F24" s="162"/>
      <c r="G24" s="162"/>
    </row>
    <row r="25" spans="2:7" x14ac:dyDescent="0.25">
      <c r="B25" s="162"/>
      <c r="C25" s="162"/>
      <c r="D25" s="162"/>
      <c r="E25" s="162"/>
      <c r="F25" s="162"/>
      <c r="G25" s="162"/>
    </row>
    <row r="26" spans="2:7" ht="18" x14ac:dyDescent="0.25">
      <c r="B26" s="152"/>
      <c r="C26" s="3"/>
      <c r="D26" s="3"/>
      <c r="E26" s="3"/>
      <c r="F26" s="3"/>
      <c r="G26" s="142"/>
    </row>
    <row r="27" spans="2:7" x14ac:dyDescent="0.25">
      <c r="B27" s="161" t="s">
        <v>237</v>
      </c>
      <c r="C27" s="3"/>
      <c r="D27" s="3"/>
      <c r="E27" s="3"/>
      <c r="F27" s="3"/>
      <c r="G27" s="141"/>
    </row>
    <row r="28" spans="2:7" x14ac:dyDescent="0.25">
      <c r="B28" s="3" t="s">
        <v>185</v>
      </c>
      <c r="C28" s="3"/>
      <c r="D28" s="3"/>
      <c r="E28" s="3"/>
      <c r="F28" s="3"/>
      <c r="G28" s="141"/>
    </row>
    <row r="29" spans="2:7" x14ac:dyDescent="0.25">
      <c r="B29" s="3" t="s">
        <v>186</v>
      </c>
      <c r="C29" s="3"/>
      <c r="D29" s="3"/>
      <c r="E29" s="3"/>
      <c r="F29" s="3"/>
      <c r="G29" s="141"/>
    </row>
    <row r="30" spans="2:7" x14ac:dyDescent="0.25">
      <c r="B30" s="3" t="s">
        <v>187</v>
      </c>
      <c r="C30" s="141"/>
      <c r="D30" s="141"/>
      <c r="E30" s="141"/>
      <c r="F30" s="141"/>
      <c r="G30" s="141"/>
    </row>
    <row r="31" spans="2:7" x14ac:dyDescent="0.25">
      <c r="B31" s="3"/>
      <c r="C31" s="141"/>
      <c r="D31" s="141"/>
      <c r="E31" s="141"/>
      <c r="F31" s="141"/>
      <c r="G31" s="141"/>
    </row>
    <row r="32" spans="2:7" ht="18" x14ac:dyDescent="0.25">
      <c r="B32" s="152" t="s">
        <v>188</v>
      </c>
      <c r="C32" s="141"/>
      <c r="D32" s="141"/>
      <c r="E32" s="141"/>
      <c r="F32" s="141"/>
      <c r="G32" s="141"/>
    </row>
    <row r="33" spans="2:7" x14ac:dyDescent="0.25">
      <c r="B33" s="3"/>
      <c r="C33" s="141"/>
      <c r="D33" s="141"/>
      <c r="E33" s="141"/>
      <c r="F33" s="141"/>
      <c r="G33" s="141"/>
    </row>
    <row r="34" spans="2:7" x14ac:dyDescent="0.25">
      <c r="B34" s="3" t="s">
        <v>189</v>
      </c>
      <c r="C34" s="141"/>
      <c r="D34" s="141"/>
      <c r="E34" s="141"/>
      <c r="F34" s="141"/>
      <c r="G34" s="141"/>
    </row>
    <row r="35" spans="2:7" x14ac:dyDescent="0.25">
      <c r="B35" s="3" t="s">
        <v>190</v>
      </c>
      <c r="C35" s="141"/>
      <c r="D35" s="141"/>
      <c r="E35" s="141"/>
      <c r="F35" s="141"/>
      <c r="G35" s="141"/>
    </row>
    <row r="36" spans="2:7" x14ac:dyDescent="0.25">
      <c r="B36" s="3" t="s">
        <v>191</v>
      </c>
      <c r="C36" s="141"/>
      <c r="D36" s="141"/>
      <c r="E36" s="141"/>
      <c r="F36" s="141"/>
      <c r="G36" s="141"/>
    </row>
    <row r="37" spans="2:7" x14ac:dyDescent="0.25">
      <c r="B37" s="3" t="s">
        <v>192</v>
      </c>
      <c r="C37" s="141"/>
      <c r="D37" s="141"/>
      <c r="E37" s="141"/>
      <c r="F37" s="141"/>
      <c r="G37" s="141"/>
    </row>
    <row r="38" spans="2:7" x14ac:dyDescent="0.25">
      <c r="B38" s="3" t="s">
        <v>193</v>
      </c>
      <c r="C38" s="141"/>
      <c r="D38" s="141"/>
      <c r="E38" s="141"/>
      <c r="F38" s="141"/>
      <c r="G38" s="141"/>
    </row>
    <row r="39" spans="2:7" x14ac:dyDescent="0.25">
      <c r="B39" s="3"/>
      <c r="C39" s="141"/>
      <c r="D39" s="141"/>
      <c r="E39" s="141"/>
      <c r="F39" s="141"/>
      <c r="G39" s="141"/>
    </row>
    <row r="40" spans="2:7" ht="18" x14ac:dyDescent="0.25">
      <c r="B40" s="152" t="s">
        <v>194</v>
      </c>
      <c r="C40" s="141"/>
      <c r="D40" s="141"/>
      <c r="E40" s="141"/>
      <c r="F40" s="141"/>
      <c r="G40" s="141"/>
    </row>
    <row r="41" spans="2:7" x14ac:dyDescent="0.25">
      <c r="B41" s="153"/>
      <c r="C41" s="141"/>
      <c r="D41" s="141"/>
      <c r="E41" s="141"/>
      <c r="F41" s="141"/>
      <c r="G41" s="141"/>
    </row>
    <row r="42" spans="2:7" x14ac:dyDescent="0.25">
      <c r="B42" s="154" t="s">
        <v>195</v>
      </c>
      <c r="C42" s="141"/>
      <c r="D42" s="141"/>
      <c r="E42" s="141"/>
      <c r="F42" s="141"/>
      <c r="G42" s="141"/>
    </row>
    <row r="43" spans="2:7" x14ac:dyDescent="0.25">
      <c r="B43" s="154" t="s">
        <v>196</v>
      </c>
      <c r="C43" s="141"/>
      <c r="D43" s="141"/>
      <c r="E43" s="141"/>
      <c r="F43" s="141"/>
      <c r="G43" s="141"/>
    </row>
    <row r="44" spans="2:7" x14ac:dyDescent="0.25">
      <c r="B44" s="154" t="s">
        <v>197</v>
      </c>
      <c r="C44" s="141"/>
      <c r="D44" s="141"/>
      <c r="E44" s="141"/>
      <c r="F44" s="141"/>
      <c r="G44" s="141"/>
    </row>
    <row r="45" spans="2:7" x14ac:dyDescent="0.25">
      <c r="B45" s="154" t="s">
        <v>198</v>
      </c>
      <c r="C45" s="141"/>
      <c r="D45" s="141"/>
      <c r="E45" s="141"/>
      <c r="F45" s="141"/>
      <c r="G45" s="141"/>
    </row>
    <row r="46" spans="2:7" ht="18" x14ac:dyDescent="0.25">
      <c r="B46" s="152"/>
      <c r="C46" s="141"/>
      <c r="D46" s="141"/>
      <c r="E46" s="141"/>
      <c r="F46" s="141"/>
      <c r="G46" s="141"/>
    </row>
    <row r="47" spans="2:7" x14ac:dyDescent="0.25">
      <c r="B47" s="3"/>
      <c r="C47" s="141"/>
      <c r="D47" s="141"/>
      <c r="E47" s="141"/>
      <c r="F47" s="141"/>
      <c r="G47" s="141"/>
    </row>
    <row r="48" spans="2:7" x14ac:dyDescent="0.25">
      <c r="B48" s="3"/>
      <c r="C48" s="141"/>
      <c r="D48" s="141"/>
      <c r="E48" s="141"/>
      <c r="F48" s="141"/>
      <c r="G48" s="141"/>
    </row>
    <row r="49" spans="2:7" x14ac:dyDescent="0.25">
      <c r="B49" s="3"/>
      <c r="C49" s="141"/>
      <c r="D49" s="141"/>
      <c r="E49" s="141"/>
      <c r="F49" s="141"/>
      <c r="G49" s="141"/>
    </row>
    <row r="50" spans="2:7" ht="18" x14ac:dyDescent="0.25">
      <c r="B50" s="152"/>
      <c r="C50" s="3"/>
      <c r="D50" s="3"/>
      <c r="E50" s="3"/>
      <c r="F50" s="3"/>
      <c r="G50" s="3"/>
    </row>
    <row r="51" spans="2:7" x14ac:dyDescent="0.25">
      <c r="B51" s="3"/>
      <c r="C51" s="3"/>
      <c r="D51" s="3"/>
      <c r="E51" s="3"/>
      <c r="F51" s="3"/>
      <c r="G51" s="3"/>
    </row>
    <row r="52" spans="2:7" x14ac:dyDescent="0.25">
      <c r="B52" s="3"/>
      <c r="C52" s="3"/>
      <c r="D52" s="3"/>
      <c r="E52" s="3"/>
      <c r="F52" s="3"/>
      <c r="G52" s="3"/>
    </row>
    <row r="53" spans="2:7" x14ac:dyDescent="0.25">
      <c r="B53" s="153"/>
      <c r="C53" s="3"/>
      <c r="D53" s="3"/>
      <c r="E53" s="3"/>
      <c r="F53" s="3"/>
      <c r="G53" s="3"/>
    </row>
    <row r="54" spans="2:7" x14ac:dyDescent="0.25">
      <c r="B54" s="153"/>
      <c r="C54" s="3"/>
      <c r="D54" s="3"/>
      <c r="E54" s="3"/>
      <c r="F54" s="3"/>
      <c r="G54" s="3"/>
    </row>
    <row r="55" spans="2:7" x14ac:dyDescent="0.25">
      <c r="B55" s="153"/>
      <c r="C55" s="3"/>
      <c r="D55" s="3"/>
      <c r="E55" s="3"/>
      <c r="F55" s="3"/>
      <c r="G55" s="3"/>
    </row>
    <row r="56" spans="2:7" x14ac:dyDescent="0.25">
      <c r="B56" s="153"/>
      <c r="C56" s="3"/>
      <c r="D56" s="3"/>
      <c r="E56" s="3"/>
      <c r="F56" s="3"/>
      <c r="G56" s="3"/>
    </row>
    <row r="57" spans="2:7" x14ac:dyDescent="0.25">
      <c r="B57" s="153"/>
      <c r="C57" s="3"/>
      <c r="D57" s="3"/>
      <c r="E57" s="3"/>
      <c r="F57" s="3"/>
      <c r="G57" s="3"/>
    </row>
    <row r="58" spans="2:7" x14ac:dyDescent="0.25">
      <c r="B58" s="153"/>
      <c r="C58" s="3"/>
      <c r="D58" s="3"/>
      <c r="E58" s="3"/>
      <c r="F58" s="3"/>
      <c r="G58" s="3"/>
    </row>
    <row r="59" spans="2:7" x14ac:dyDescent="0.25">
      <c r="B59" s="153"/>
      <c r="C59" s="3"/>
      <c r="D59" s="3"/>
      <c r="E59" s="3"/>
      <c r="F59" s="3"/>
      <c r="G59" s="3"/>
    </row>
    <row r="60" spans="2:7" ht="15" hidden="1" customHeight="1" x14ac:dyDescent="0.25">
      <c r="B60" s="153"/>
      <c r="C60" s="3"/>
      <c r="D60" s="3"/>
      <c r="E60" s="3"/>
      <c r="F60" s="3"/>
      <c r="G60" s="3"/>
    </row>
    <row r="61" spans="2:7" ht="15" hidden="1" customHeight="1" x14ac:dyDescent="0.25">
      <c r="B61" s="3"/>
      <c r="C61" s="3"/>
      <c r="D61" s="3"/>
      <c r="E61" s="3"/>
      <c r="F61" s="3"/>
      <c r="G61" s="3"/>
    </row>
    <row r="62" spans="2:7" ht="15" hidden="1" customHeight="1" x14ac:dyDescent="0.25">
      <c r="B62" s="3"/>
      <c r="C62" s="3"/>
      <c r="D62" s="3"/>
      <c r="E62" s="3"/>
      <c r="F62" s="3"/>
      <c r="G62" s="3"/>
    </row>
    <row r="63" spans="2:7" x14ac:dyDescent="0.25">
      <c r="B63" s="3"/>
      <c r="C63" s="3"/>
      <c r="D63" s="3"/>
      <c r="E63" s="3"/>
      <c r="F63" s="3"/>
      <c r="G63" s="3"/>
    </row>
    <row r="64" spans="2:7" ht="18" x14ac:dyDescent="0.25">
      <c r="B64" s="152"/>
      <c r="C64" s="3"/>
      <c r="D64" s="3"/>
      <c r="E64" s="3"/>
      <c r="F64" s="3"/>
      <c r="G64" s="3"/>
    </row>
    <row r="65" spans="2:7" ht="16.5" customHeight="1" x14ac:dyDescent="0.25">
      <c r="B65" s="3"/>
      <c r="C65" s="3"/>
      <c r="D65" s="3"/>
      <c r="E65" s="3"/>
      <c r="F65" s="3"/>
      <c r="G65" s="3"/>
    </row>
    <row r="66" spans="2:7" ht="15" hidden="1" customHeight="1" x14ac:dyDescent="0.25">
      <c r="B66" t="s">
        <v>214</v>
      </c>
    </row>
    <row r="67" spans="2:7" ht="15" hidden="1" customHeight="1" x14ac:dyDescent="0.25"/>
    <row r="68" spans="2:7" ht="15" hidden="1" customHeight="1" x14ac:dyDescent="0.25">
      <c r="B68" s="144" t="s">
        <v>215</v>
      </c>
    </row>
    <row r="69" spans="2:7" ht="15" hidden="1" customHeight="1" x14ac:dyDescent="0.25"/>
    <row r="70" spans="2:7" ht="15" hidden="1" customHeight="1" x14ac:dyDescent="0.25">
      <c r="B70" t="s">
        <v>216</v>
      </c>
    </row>
    <row r="71" spans="2:7" ht="15" hidden="1" customHeight="1" x14ac:dyDescent="0.25"/>
    <row r="72" spans="2:7" ht="15" hidden="1" customHeight="1" x14ac:dyDescent="0.25">
      <c r="B72" s="144" t="s">
        <v>217</v>
      </c>
    </row>
    <row r="73" spans="2:7" ht="15" hidden="1" customHeight="1" x14ac:dyDescent="0.25"/>
    <row r="74" spans="2:7" ht="15" hidden="1" customHeight="1" x14ac:dyDescent="0.25">
      <c r="B74" t="s">
        <v>218</v>
      </c>
    </row>
    <row r="75" spans="2:7" ht="15" hidden="1" customHeight="1" x14ac:dyDescent="0.25">
      <c r="B75" s="145"/>
    </row>
    <row r="76" spans="2:7" ht="15" hidden="1" customHeight="1" x14ac:dyDescent="0.25">
      <c r="B76" s="145" t="s">
        <v>219</v>
      </c>
    </row>
    <row r="77" spans="2:7" ht="15" hidden="1" customHeight="1" x14ac:dyDescent="0.25">
      <c r="B77" s="145" t="s">
        <v>220</v>
      </c>
    </row>
    <row r="78" spans="2:7" ht="15" hidden="1" customHeight="1" x14ac:dyDescent="0.25">
      <c r="B78" s="145" t="s">
        <v>221</v>
      </c>
    </row>
    <row r="79" spans="2:7" ht="15" hidden="1" customHeight="1" x14ac:dyDescent="0.25">
      <c r="B79" s="145" t="s">
        <v>222</v>
      </c>
    </row>
  </sheetData>
  <mergeCells count="3">
    <mergeCell ref="B24:G25"/>
    <mergeCell ref="B3:G3"/>
    <mergeCell ref="B5:G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C46C7-509D-49E3-992E-E78B908D1EEF}">
  <sheetPr>
    <tabColor theme="9" tint="0.79998168889431442"/>
    <pageSetUpPr fitToPage="1"/>
  </sheetPr>
  <dimension ref="A1:S72"/>
  <sheetViews>
    <sheetView zoomScaleNormal="100" zoomScaleSheetLayoutView="100" workbookViewId="0">
      <pane xSplit="2" ySplit="13" topLeftCell="C14" activePane="bottomRight" state="frozen"/>
      <selection pane="topRight" activeCell="B1" sqref="B1"/>
      <selection pane="bottomLeft" activeCell="A9" sqref="A9"/>
      <selection pane="bottomRight" activeCell="C29" sqref="C29:F29"/>
    </sheetView>
  </sheetViews>
  <sheetFormatPr defaultRowHeight="15" x14ac:dyDescent="0.25"/>
  <cols>
    <col min="1" max="1" width="0.7109375" style="3" customWidth="1"/>
    <col min="2" max="2" width="5.42578125" style="3" customWidth="1"/>
    <col min="3" max="5" width="9.140625" style="3" customWidth="1"/>
    <col min="6" max="6" width="12.5703125" style="3" customWidth="1"/>
    <col min="7" max="7" width="11.5703125" style="3" bestFit="1" customWidth="1"/>
    <col min="8" max="8" width="10.5703125" style="3" bestFit="1" customWidth="1"/>
    <col min="9" max="9" width="12.5703125" style="3" bestFit="1" customWidth="1"/>
    <col min="10" max="10" width="12" style="3" customWidth="1"/>
    <col min="11" max="11" width="1" style="3" customWidth="1"/>
    <col min="12" max="12" width="10.85546875" style="80" customWidth="1"/>
    <col min="13" max="13" width="13.5703125" style="80" customWidth="1"/>
    <col min="14" max="14" width="11.85546875" style="80" bestFit="1" customWidth="1"/>
    <col min="15" max="15" width="2.5703125" style="80" customWidth="1"/>
    <col min="16" max="16" width="9.140625" style="4" customWidth="1"/>
    <col min="17" max="17" width="2.85546875" style="3" customWidth="1"/>
  </cols>
  <sheetData>
    <row r="1" spans="2:16" ht="3" customHeight="1" thickBot="1" x14ac:dyDescent="0.3"/>
    <row r="2" spans="2:16" ht="15.75" thickBot="1" x14ac:dyDescent="0.3">
      <c r="B2" s="57" t="s">
        <v>131</v>
      </c>
      <c r="C2" s="58"/>
      <c r="D2" s="58"/>
      <c r="E2" s="58"/>
      <c r="F2" s="58"/>
      <c r="G2" s="58"/>
      <c r="H2" s="58"/>
      <c r="I2" s="58"/>
      <c r="J2" s="58"/>
      <c r="K2" s="58"/>
      <c r="L2" s="94"/>
      <c r="M2" s="94"/>
      <c r="N2" s="95"/>
      <c r="O2" s="133"/>
    </row>
    <row r="3" spans="2:16" x14ac:dyDescent="0.25">
      <c r="B3" s="4"/>
      <c r="C3" s="4"/>
      <c r="D3" s="4"/>
      <c r="E3" s="4"/>
      <c r="F3" s="4"/>
      <c r="G3" s="4"/>
      <c r="H3" s="4"/>
      <c r="I3" s="4"/>
      <c r="J3" s="4"/>
      <c r="K3" s="4"/>
      <c r="L3" s="133"/>
      <c r="M3" s="133"/>
      <c r="N3" s="133"/>
      <c r="O3" s="133"/>
    </row>
    <row r="4" spans="2:16" x14ac:dyDescent="0.25">
      <c r="B4"/>
      <c r="C4" s="134" t="s">
        <v>184</v>
      </c>
      <c r="D4" s="135" t="s">
        <v>182</v>
      </c>
      <c r="E4" s="135"/>
      <c r="F4" s="136"/>
      <c r="G4" s="4"/>
      <c r="H4" s="4"/>
      <c r="I4" s="4"/>
      <c r="J4" s="4"/>
      <c r="K4" s="4"/>
      <c r="L4" s="133"/>
      <c r="M4" s="133"/>
      <c r="N4" s="133"/>
      <c r="O4" s="133"/>
    </row>
    <row r="6" spans="2:16" x14ac:dyDescent="0.25">
      <c r="C6" s="182" t="s">
        <v>130</v>
      </c>
      <c r="D6" s="183"/>
      <c r="E6" s="184" t="s">
        <v>4</v>
      </c>
      <c r="F6" s="185"/>
      <c r="G6" s="185"/>
      <c r="H6" s="186"/>
      <c r="I6" s="182" t="s">
        <v>129</v>
      </c>
      <c r="J6" s="187"/>
      <c r="K6" s="187"/>
      <c r="L6" s="183"/>
      <c r="M6" s="188">
        <v>52</v>
      </c>
      <c r="N6" s="189"/>
      <c r="O6" s="155"/>
    </row>
    <row r="7" spans="2:16" x14ac:dyDescent="0.25">
      <c r="C7" s="182" t="s">
        <v>128</v>
      </c>
      <c r="D7" s="183"/>
      <c r="E7" s="184" t="s">
        <v>180</v>
      </c>
      <c r="F7" s="185"/>
      <c r="G7" s="185"/>
      <c r="H7" s="186"/>
      <c r="I7" s="182" t="s">
        <v>127</v>
      </c>
      <c r="J7" s="187"/>
      <c r="K7" s="187"/>
      <c r="L7" s="183"/>
      <c r="M7" s="188">
        <v>5000</v>
      </c>
      <c r="N7" s="189"/>
      <c r="O7" s="155"/>
      <c r="P7" s="118"/>
    </row>
    <row r="8" spans="2:16" x14ac:dyDescent="0.25">
      <c r="C8" s="182" t="s">
        <v>126</v>
      </c>
      <c r="D8" s="183"/>
      <c r="E8" s="184" t="s">
        <v>178</v>
      </c>
      <c r="F8" s="185"/>
      <c r="G8" s="185"/>
      <c r="H8" s="186"/>
      <c r="I8" s="182" t="s">
        <v>125</v>
      </c>
      <c r="J8" s="187"/>
      <c r="K8" s="187"/>
      <c r="L8" s="183"/>
      <c r="M8" s="188">
        <v>4</v>
      </c>
      <c r="N8" s="189"/>
      <c r="O8" s="155"/>
      <c r="P8" s="119"/>
    </row>
    <row r="9" spans="2:16" x14ac:dyDescent="0.25">
      <c r="C9" s="182" t="s">
        <v>124</v>
      </c>
      <c r="D9" s="183"/>
      <c r="E9" s="184" t="s">
        <v>179</v>
      </c>
      <c r="F9" s="185"/>
      <c r="G9" s="185"/>
      <c r="H9" s="186"/>
      <c r="I9" s="182" t="s">
        <v>123</v>
      </c>
      <c r="J9" s="187"/>
      <c r="K9" s="187"/>
      <c r="L9" s="183"/>
      <c r="M9" s="188">
        <v>2</v>
      </c>
      <c r="N9" s="189"/>
      <c r="O9" s="155"/>
      <c r="P9" s="119"/>
    </row>
    <row r="10" spans="2:16" x14ac:dyDescent="0.25">
      <c r="L10" s="3"/>
      <c r="M10" s="120"/>
      <c r="N10" s="120"/>
      <c r="O10" s="120"/>
      <c r="P10" s="119"/>
    </row>
    <row r="11" spans="2:16" x14ac:dyDescent="0.25">
      <c r="C11"/>
      <c r="D11"/>
      <c r="E11"/>
      <c r="F11"/>
      <c r="L11" s="3"/>
      <c r="M11" s="120"/>
      <c r="N11" s="120"/>
      <c r="O11" s="120"/>
      <c r="P11" s="119"/>
    </row>
    <row r="12" spans="2:16" ht="15.75" thickBot="1" x14ac:dyDescent="0.3"/>
    <row r="13" spans="2:16" ht="15.75" thickBot="1" x14ac:dyDescent="0.3">
      <c r="B13" s="59" t="s">
        <v>122</v>
      </c>
      <c r="C13" s="181" t="s">
        <v>121</v>
      </c>
      <c r="D13" s="181"/>
      <c r="E13" s="181"/>
      <c r="F13" s="60"/>
      <c r="G13" s="61" t="s">
        <v>120</v>
      </c>
      <c r="H13" s="62" t="s">
        <v>119</v>
      </c>
      <c r="I13" s="62" t="s">
        <v>118</v>
      </c>
      <c r="J13" s="62" t="s">
        <v>117</v>
      </c>
      <c r="K13" s="62"/>
      <c r="L13" s="96" t="s">
        <v>168</v>
      </c>
      <c r="M13" s="96" t="s">
        <v>120</v>
      </c>
      <c r="N13" s="97" t="s">
        <v>167</v>
      </c>
      <c r="O13" s="133"/>
      <c r="P13" s="70" t="s">
        <v>166</v>
      </c>
    </row>
    <row r="14" spans="2:16" ht="15.75" thickBot="1" x14ac:dyDescent="0.3">
      <c r="B14" s="63"/>
      <c r="C14" s="64" t="s">
        <v>116</v>
      </c>
      <c r="D14" s="64"/>
      <c r="E14" s="64"/>
      <c r="F14" s="65"/>
      <c r="G14" s="114"/>
      <c r="H14" s="64"/>
      <c r="I14" s="64"/>
      <c r="J14" s="64"/>
      <c r="K14" s="64"/>
      <c r="L14" s="98"/>
      <c r="M14" s="98"/>
      <c r="N14" s="99"/>
      <c r="O14" s="133"/>
    </row>
    <row r="15" spans="2:16" ht="15.75" thickBot="1" x14ac:dyDescent="0.3">
      <c r="B15" s="51">
        <v>1</v>
      </c>
      <c r="C15" s="172" t="s">
        <v>115</v>
      </c>
      <c r="D15" s="172"/>
      <c r="E15" s="172"/>
      <c r="F15" s="173"/>
      <c r="G15" s="131"/>
      <c r="H15" s="56">
        <v>52</v>
      </c>
      <c r="I15" s="49">
        <f t="shared" ref="I15:I22" si="0">G15/H15</f>
        <v>0</v>
      </c>
      <c r="J15" s="48" t="str">
        <f t="shared" ref="J15:J22" si="1">IF(AND(I15&gt;M15,I15&lt;N15),"Fair","Review")</f>
        <v>Review</v>
      </c>
      <c r="K15" s="48"/>
      <c r="L15" s="139">
        <v>60</v>
      </c>
      <c r="M15" s="139">
        <v>40</v>
      </c>
      <c r="N15" s="140">
        <v>85</v>
      </c>
      <c r="O15" s="156"/>
      <c r="P15" s="115" t="s">
        <v>156</v>
      </c>
    </row>
    <row r="16" spans="2:16" ht="15.75" thickBot="1" x14ac:dyDescent="0.3">
      <c r="B16" s="45">
        <v>2</v>
      </c>
      <c r="C16" s="167" t="s">
        <v>114</v>
      </c>
      <c r="D16" s="167"/>
      <c r="E16" s="167"/>
      <c r="F16" s="168"/>
      <c r="G16" s="131"/>
      <c r="H16" s="55">
        <f t="shared" ref="H16:H22" si="2">$M$6</f>
        <v>52</v>
      </c>
      <c r="I16" s="44">
        <f t="shared" si="0"/>
        <v>0</v>
      </c>
      <c r="J16" s="43" t="str">
        <f t="shared" si="1"/>
        <v>Review</v>
      </c>
      <c r="K16" s="43"/>
      <c r="L16" s="137">
        <v>70</v>
      </c>
      <c r="M16" s="137">
        <v>45</v>
      </c>
      <c r="N16" s="138">
        <v>90</v>
      </c>
      <c r="O16" s="156"/>
      <c r="P16" s="115" t="s">
        <v>156</v>
      </c>
    </row>
    <row r="17" spans="2:16" ht="15.75" thickBot="1" x14ac:dyDescent="0.3">
      <c r="B17" s="45">
        <v>3</v>
      </c>
      <c r="C17" s="167" t="s">
        <v>113</v>
      </c>
      <c r="D17" s="167"/>
      <c r="E17" s="167"/>
      <c r="F17" s="168"/>
      <c r="G17" s="131"/>
      <c r="H17" s="55">
        <f t="shared" si="2"/>
        <v>52</v>
      </c>
      <c r="I17" s="44">
        <f t="shared" si="0"/>
        <v>0</v>
      </c>
      <c r="J17" s="43" t="str">
        <f t="shared" si="1"/>
        <v>Review</v>
      </c>
      <c r="K17" s="43"/>
      <c r="L17" s="137">
        <v>35</v>
      </c>
      <c r="M17" s="137">
        <v>20</v>
      </c>
      <c r="N17" s="138">
        <v>50</v>
      </c>
      <c r="O17" s="156"/>
      <c r="P17" s="115" t="s">
        <v>156</v>
      </c>
    </row>
    <row r="18" spans="2:16" ht="15.75" thickBot="1" x14ac:dyDescent="0.3">
      <c r="B18" s="45">
        <v>4</v>
      </c>
      <c r="C18" s="167" t="s">
        <v>112</v>
      </c>
      <c r="D18" s="167"/>
      <c r="E18" s="167"/>
      <c r="F18" s="168"/>
      <c r="G18" s="131"/>
      <c r="H18" s="55">
        <f t="shared" si="2"/>
        <v>52</v>
      </c>
      <c r="I18" s="44">
        <f t="shared" si="0"/>
        <v>0</v>
      </c>
      <c r="J18" s="43" t="str">
        <f t="shared" si="1"/>
        <v>Review</v>
      </c>
      <c r="K18" s="43"/>
      <c r="L18" s="137">
        <v>55</v>
      </c>
      <c r="M18" s="137">
        <v>50</v>
      </c>
      <c r="N18" s="138">
        <v>60</v>
      </c>
      <c r="O18" s="156"/>
      <c r="P18" s="115" t="s">
        <v>156</v>
      </c>
    </row>
    <row r="19" spans="2:16" ht="15.75" thickBot="1" x14ac:dyDescent="0.3">
      <c r="B19" s="45">
        <v>5</v>
      </c>
      <c r="C19" s="167" t="s">
        <v>111</v>
      </c>
      <c r="D19" s="167"/>
      <c r="E19" s="167"/>
      <c r="F19" s="168"/>
      <c r="G19" s="131"/>
      <c r="H19" s="55">
        <f t="shared" si="2"/>
        <v>52</v>
      </c>
      <c r="I19" s="44">
        <f t="shared" si="0"/>
        <v>0</v>
      </c>
      <c r="J19" s="43" t="str">
        <f t="shared" si="1"/>
        <v>Review</v>
      </c>
      <c r="K19" s="43"/>
      <c r="L19" s="137">
        <v>80</v>
      </c>
      <c r="M19" s="137">
        <v>40</v>
      </c>
      <c r="N19" s="138">
        <v>150</v>
      </c>
      <c r="O19" s="156"/>
      <c r="P19" s="115" t="s">
        <v>156</v>
      </c>
    </row>
    <row r="20" spans="2:16" ht="15.75" thickBot="1" x14ac:dyDescent="0.3">
      <c r="B20" s="45">
        <v>6</v>
      </c>
      <c r="C20" s="174" t="s">
        <v>110</v>
      </c>
      <c r="D20" s="174"/>
      <c r="E20" s="174"/>
      <c r="F20" s="175"/>
      <c r="G20" s="131"/>
      <c r="H20" s="55">
        <f t="shared" si="2"/>
        <v>52</v>
      </c>
      <c r="I20" s="44">
        <f>G20/M7</f>
        <v>0</v>
      </c>
      <c r="J20" s="43" t="str">
        <f t="shared" si="1"/>
        <v>Review</v>
      </c>
      <c r="K20" s="43"/>
      <c r="L20" s="102">
        <v>0.35</v>
      </c>
      <c r="M20" s="102">
        <v>0.25</v>
      </c>
      <c r="N20" s="103">
        <v>0.5</v>
      </c>
      <c r="O20" s="157"/>
      <c r="P20" s="115" t="s">
        <v>136</v>
      </c>
    </row>
    <row r="21" spans="2:16" ht="15.75" thickBot="1" x14ac:dyDescent="0.3">
      <c r="B21" s="45">
        <v>7</v>
      </c>
      <c r="C21" s="167" t="s">
        <v>109</v>
      </c>
      <c r="D21" s="167"/>
      <c r="E21" s="167"/>
      <c r="F21" s="168"/>
      <c r="G21" s="131"/>
      <c r="H21" s="55">
        <f t="shared" si="2"/>
        <v>52</v>
      </c>
      <c r="I21" s="44">
        <f t="shared" si="0"/>
        <v>0</v>
      </c>
      <c r="J21" s="43" t="str">
        <f t="shared" si="1"/>
        <v>Review</v>
      </c>
      <c r="K21" s="43"/>
      <c r="L21" s="137">
        <v>45</v>
      </c>
      <c r="M21" s="137">
        <v>40</v>
      </c>
      <c r="N21" s="138">
        <v>50</v>
      </c>
      <c r="O21" s="156"/>
      <c r="P21" s="115" t="s">
        <v>156</v>
      </c>
    </row>
    <row r="22" spans="2:16" ht="15.75" thickBot="1" x14ac:dyDescent="0.3">
      <c r="B22" s="45">
        <v>8</v>
      </c>
      <c r="C22" s="167" t="s">
        <v>108</v>
      </c>
      <c r="D22" s="167"/>
      <c r="E22" s="167"/>
      <c r="F22" s="168"/>
      <c r="G22" s="131"/>
      <c r="H22" s="55">
        <f t="shared" si="2"/>
        <v>52</v>
      </c>
      <c r="I22" s="44">
        <f t="shared" si="0"/>
        <v>0</v>
      </c>
      <c r="J22" s="43" t="str">
        <f t="shared" si="1"/>
        <v>Review</v>
      </c>
      <c r="K22" s="43"/>
      <c r="L22" s="137">
        <v>50</v>
      </c>
      <c r="M22" s="137">
        <v>45</v>
      </c>
      <c r="N22" s="138">
        <v>60</v>
      </c>
      <c r="O22" s="156"/>
      <c r="P22" s="115" t="s">
        <v>156</v>
      </c>
    </row>
    <row r="23" spans="2:16" ht="15.75" customHeight="1" thickBot="1" x14ac:dyDescent="0.3">
      <c r="B23" s="54"/>
      <c r="C23" s="176"/>
      <c r="D23" s="177"/>
      <c r="E23" s="177"/>
      <c r="F23" s="177"/>
      <c r="M23" s="104"/>
      <c r="N23" s="104"/>
      <c r="O23" s="104"/>
      <c r="P23" s="71"/>
    </row>
    <row r="24" spans="2:16" ht="15.75" thickBot="1" x14ac:dyDescent="0.3">
      <c r="B24" s="66"/>
      <c r="C24" s="178" t="s">
        <v>107</v>
      </c>
      <c r="D24" s="179"/>
      <c r="E24" s="180"/>
      <c r="F24" s="67"/>
      <c r="G24" s="67"/>
      <c r="H24" s="67"/>
      <c r="I24" s="67"/>
      <c r="J24" s="67"/>
      <c r="K24" s="67"/>
      <c r="L24" s="105"/>
      <c r="M24" s="106"/>
      <c r="N24" s="107"/>
      <c r="O24" s="157"/>
      <c r="P24" s="71"/>
    </row>
    <row r="25" spans="2:16" ht="15.75" customHeight="1" thickBot="1" x14ac:dyDescent="0.3">
      <c r="B25" s="51">
        <v>9</v>
      </c>
      <c r="C25" s="172" t="s">
        <v>106</v>
      </c>
      <c r="D25" s="172"/>
      <c r="E25" s="172"/>
      <c r="F25" s="173"/>
      <c r="G25" s="131"/>
      <c r="H25" s="50">
        <f>$M$7</f>
        <v>5000</v>
      </c>
      <c r="I25" s="49">
        <f>G25/H25</f>
        <v>0</v>
      </c>
      <c r="J25" s="48" t="str">
        <f>IF(AND(I25&gt;M25,I25&lt;N25),"Fair","Review")</f>
        <v>Review</v>
      </c>
      <c r="K25" s="48"/>
      <c r="L25" s="100">
        <v>12</v>
      </c>
      <c r="M25" s="100">
        <v>8</v>
      </c>
      <c r="N25" s="101">
        <v>15</v>
      </c>
      <c r="O25" s="157"/>
      <c r="P25" s="115" t="s">
        <v>148</v>
      </c>
    </row>
    <row r="26" spans="2:16" ht="15.75" thickBot="1" x14ac:dyDescent="0.3">
      <c r="B26" s="45">
        <v>10</v>
      </c>
      <c r="C26" s="167" t="s">
        <v>105</v>
      </c>
      <c r="D26" s="167"/>
      <c r="E26" s="167"/>
      <c r="F26" s="168"/>
      <c r="G26" s="132"/>
      <c r="H26" s="46">
        <f>$M$7</f>
        <v>5000</v>
      </c>
      <c r="I26" s="44">
        <f>G26/H26</f>
        <v>0</v>
      </c>
      <c r="J26" s="43" t="str">
        <f>IF(AND(I26&gt;M26,I26&lt;N26),"Fair","Review")</f>
        <v>Review</v>
      </c>
      <c r="K26" s="43"/>
      <c r="L26" s="102">
        <v>35</v>
      </c>
      <c r="M26" s="102">
        <v>28</v>
      </c>
      <c r="N26" s="103">
        <v>45</v>
      </c>
      <c r="O26" s="157"/>
      <c r="P26" s="115" t="s">
        <v>141</v>
      </c>
    </row>
    <row r="27" spans="2:16" ht="15.75" thickBot="1" x14ac:dyDescent="0.3">
      <c r="B27" s="45">
        <v>11</v>
      </c>
      <c r="C27" s="167" t="s">
        <v>104</v>
      </c>
      <c r="D27" s="167"/>
      <c r="E27" s="167"/>
      <c r="F27" s="168"/>
      <c r="G27" s="132"/>
      <c r="H27" s="46">
        <f>$M$7</f>
        <v>5000</v>
      </c>
      <c r="I27" s="44">
        <f>G27/H27</f>
        <v>0</v>
      </c>
      <c r="J27" s="43" t="str">
        <f>IF(AND(I27&gt;M27,I27&lt;N27),"Fair","Review")</f>
        <v>Review</v>
      </c>
      <c r="K27" s="43"/>
      <c r="L27" s="102">
        <v>2</v>
      </c>
      <c r="M27" s="102">
        <v>1</v>
      </c>
      <c r="N27" s="103">
        <v>4</v>
      </c>
      <c r="O27" s="157"/>
      <c r="P27" s="115" t="s">
        <v>158</v>
      </c>
    </row>
    <row r="28" spans="2:16" ht="15.75" thickBot="1" x14ac:dyDescent="0.3">
      <c r="B28" s="45">
        <v>12</v>
      </c>
      <c r="C28" s="174" t="s">
        <v>103</v>
      </c>
      <c r="D28" s="174"/>
      <c r="E28" s="174"/>
      <c r="F28" s="175"/>
      <c r="G28" s="132"/>
      <c r="H28" s="46">
        <f t="shared" ref="H28:H40" si="3">$M$7</f>
        <v>5000</v>
      </c>
      <c r="I28" s="44">
        <f t="shared" ref="I28:I56" si="4">G28/H28</f>
        <v>0</v>
      </c>
      <c r="J28" s="43" t="str">
        <f t="shared" ref="J28:J57" si="5">IF(AND(I28&gt;M28,I28&lt;N28),"Fair","Review")</f>
        <v>Review</v>
      </c>
      <c r="K28" s="43"/>
      <c r="L28" s="102">
        <v>10</v>
      </c>
      <c r="M28" s="102">
        <v>7</v>
      </c>
      <c r="N28" s="103">
        <v>14</v>
      </c>
      <c r="O28" s="157"/>
      <c r="P28" s="115" t="s">
        <v>138</v>
      </c>
    </row>
    <row r="29" spans="2:16" ht="15.75" thickBot="1" x14ac:dyDescent="0.3">
      <c r="B29" s="45">
        <v>13</v>
      </c>
      <c r="C29" s="167" t="s">
        <v>176</v>
      </c>
      <c r="D29" s="167"/>
      <c r="E29" s="167"/>
      <c r="F29" s="168"/>
      <c r="G29" s="132"/>
      <c r="H29" s="68">
        <f>M8</f>
        <v>4</v>
      </c>
      <c r="I29" s="44">
        <f t="shared" si="4"/>
        <v>0</v>
      </c>
      <c r="J29" s="43" t="str">
        <f t="shared" si="5"/>
        <v>Review</v>
      </c>
      <c r="K29" s="43"/>
      <c r="L29" s="137">
        <v>800</v>
      </c>
      <c r="M29" s="137">
        <v>400</v>
      </c>
      <c r="N29" s="138">
        <v>1500</v>
      </c>
      <c r="O29" s="156"/>
      <c r="P29" s="115" t="s">
        <v>154</v>
      </c>
    </row>
    <row r="30" spans="2:16" ht="15.75" thickBot="1" x14ac:dyDescent="0.3">
      <c r="B30" s="45">
        <v>14</v>
      </c>
      <c r="C30" s="167" t="s">
        <v>102</v>
      </c>
      <c r="D30" s="167"/>
      <c r="E30" s="167"/>
      <c r="F30" s="168"/>
      <c r="G30" s="132"/>
      <c r="H30" s="46">
        <f t="shared" si="3"/>
        <v>5000</v>
      </c>
      <c r="I30" s="44">
        <f t="shared" si="4"/>
        <v>0</v>
      </c>
      <c r="J30" s="43" t="str">
        <f t="shared" si="5"/>
        <v>Review</v>
      </c>
      <c r="K30" s="43"/>
      <c r="L30" s="102">
        <v>8</v>
      </c>
      <c r="M30" s="102">
        <v>6</v>
      </c>
      <c r="N30" s="103">
        <v>11</v>
      </c>
      <c r="O30" s="157"/>
      <c r="P30" s="115" t="s">
        <v>139</v>
      </c>
    </row>
    <row r="31" spans="2:16" ht="15.75" customHeight="1" thickBot="1" x14ac:dyDescent="0.3">
      <c r="B31" s="45">
        <v>15</v>
      </c>
      <c r="C31" s="167" t="s">
        <v>101</v>
      </c>
      <c r="D31" s="167"/>
      <c r="E31" s="167"/>
      <c r="F31" s="168"/>
      <c r="G31" s="132"/>
      <c r="H31" s="46">
        <f t="shared" si="3"/>
        <v>5000</v>
      </c>
      <c r="I31" s="44">
        <f t="shared" si="4"/>
        <v>0</v>
      </c>
      <c r="J31" s="43" t="str">
        <f t="shared" si="5"/>
        <v>Review</v>
      </c>
      <c r="K31" s="43"/>
      <c r="L31" s="102">
        <v>4</v>
      </c>
      <c r="M31" s="102">
        <v>3</v>
      </c>
      <c r="N31" s="103">
        <v>6</v>
      </c>
      <c r="O31" s="157"/>
      <c r="P31" s="115" t="s">
        <v>152</v>
      </c>
    </row>
    <row r="32" spans="2:16" ht="15.75" thickBot="1" x14ac:dyDescent="0.3">
      <c r="B32" s="45">
        <v>16</v>
      </c>
      <c r="C32" s="167" t="s">
        <v>100</v>
      </c>
      <c r="D32" s="167"/>
      <c r="E32" s="167"/>
      <c r="F32" s="168"/>
      <c r="G32" s="132"/>
      <c r="H32" s="46">
        <f t="shared" si="3"/>
        <v>5000</v>
      </c>
      <c r="I32" s="44">
        <f t="shared" si="4"/>
        <v>0</v>
      </c>
      <c r="J32" s="43" t="str">
        <f t="shared" si="5"/>
        <v>Review</v>
      </c>
      <c r="K32" s="43"/>
      <c r="L32" s="102">
        <v>14</v>
      </c>
      <c r="M32" s="102">
        <v>10</v>
      </c>
      <c r="N32" s="103">
        <v>18</v>
      </c>
      <c r="O32" s="157"/>
      <c r="P32" s="115" t="s">
        <v>140</v>
      </c>
    </row>
    <row r="33" spans="2:16" ht="15.75" customHeight="1" thickBot="1" x14ac:dyDescent="0.3">
      <c r="B33" s="45">
        <v>17</v>
      </c>
      <c r="C33" s="167" t="s">
        <v>99</v>
      </c>
      <c r="D33" s="167"/>
      <c r="E33" s="167"/>
      <c r="F33" s="168"/>
      <c r="G33" s="132"/>
      <c r="H33" s="46">
        <f t="shared" si="3"/>
        <v>5000</v>
      </c>
      <c r="I33" s="44">
        <f t="shared" si="4"/>
        <v>0</v>
      </c>
      <c r="J33" s="43" t="str">
        <f t="shared" si="5"/>
        <v>Review</v>
      </c>
      <c r="K33" s="43"/>
      <c r="L33" s="108">
        <v>2</v>
      </c>
      <c r="M33" s="102">
        <v>1.5</v>
      </c>
      <c r="N33" s="103">
        <v>3</v>
      </c>
      <c r="O33" s="157"/>
      <c r="P33" s="115" t="s">
        <v>153</v>
      </c>
    </row>
    <row r="34" spans="2:16" ht="15.75" thickBot="1" x14ac:dyDescent="0.3">
      <c r="B34" s="45">
        <v>18</v>
      </c>
      <c r="C34" s="167" t="s">
        <v>98</v>
      </c>
      <c r="D34" s="167"/>
      <c r="E34" s="167"/>
      <c r="F34" s="168"/>
      <c r="G34" s="132"/>
      <c r="H34" s="46">
        <f t="shared" si="3"/>
        <v>5000</v>
      </c>
      <c r="I34" s="44">
        <f t="shared" si="4"/>
        <v>0</v>
      </c>
      <c r="J34" s="43" t="str">
        <f t="shared" si="5"/>
        <v>Review</v>
      </c>
      <c r="K34" s="43"/>
      <c r="L34" s="102">
        <v>2</v>
      </c>
      <c r="M34" s="102">
        <v>1</v>
      </c>
      <c r="N34" s="103">
        <v>4</v>
      </c>
      <c r="O34" s="157"/>
      <c r="P34" s="115" t="s">
        <v>139</v>
      </c>
    </row>
    <row r="35" spans="2:16" ht="15.75" thickBot="1" x14ac:dyDescent="0.3">
      <c r="B35" s="45">
        <v>19</v>
      </c>
      <c r="C35" s="167" t="s">
        <v>97</v>
      </c>
      <c r="D35" s="167"/>
      <c r="E35" s="167"/>
      <c r="F35" s="168"/>
      <c r="G35" s="132"/>
      <c r="H35" s="46">
        <f t="shared" si="3"/>
        <v>5000</v>
      </c>
      <c r="I35" s="44">
        <f t="shared" si="4"/>
        <v>0</v>
      </c>
      <c r="J35" s="43" t="str">
        <f t="shared" si="5"/>
        <v>Review</v>
      </c>
      <c r="K35" s="43"/>
      <c r="L35" s="102">
        <v>3</v>
      </c>
      <c r="M35" s="102">
        <v>1</v>
      </c>
      <c r="N35" s="103">
        <v>6</v>
      </c>
      <c r="O35" s="157"/>
      <c r="P35" s="115" t="s">
        <v>139</v>
      </c>
    </row>
    <row r="36" spans="2:16" ht="15.75" thickBot="1" x14ac:dyDescent="0.3">
      <c r="B36" s="45">
        <v>20</v>
      </c>
      <c r="C36" s="167" t="s">
        <v>96</v>
      </c>
      <c r="D36" s="167"/>
      <c r="E36" s="167"/>
      <c r="F36" s="168"/>
      <c r="G36" s="132"/>
      <c r="H36" s="46">
        <f t="shared" si="3"/>
        <v>5000</v>
      </c>
      <c r="I36" s="44">
        <f t="shared" si="4"/>
        <v>0</v>
      </c>
      <c r="J36" s="43" t="str">
        <f t="shared" si="5"/>
        <v>Review</v>
      </c>
      <c r="K36" s="43"/>
      <c r="L36" s="108">
        <v>6</v>
      </c>
      <c r="M36" s="102">
        <v>4</v>
      </c>
      <c r="N36" s="103">
        <v>9</v>
      </c>
      <c r="O36" s="157"/>
      <c r="P36" s="115" t="s">
        <v>143</v>
      </c>
    </row>
    <row r="37" spans="2:16" ht="15.75" customHeight="1" thickBot="1" x14ac:dyDescent="0.3">
      <c r="B37" s="45">
        <v>21</v>
      </c>
      <c r="C37" s="167" t="s">
        <v>95</v>
      </c>
      <c r="D37" s="167"/>
      <c r="E37" s="167"/>
      <c r="F37" s="168"/>
      <c r="G37" s="132"/>
      <c r="H37" s="46">
        <f t="shared" si="3"/>
        <v>5000</v>
      </c>
      <c r="I37" s="44">
        <f t="shared" si="4"/>
        <v>0</v>
      </c>
      <c r="J37" s="43" t="str">
        <f t="shared" si="5"/>
        <v>Review</v>
      </c>
      <c r="K37" s="43"/>
      <c r="L37" s="108">
        <v>25</v>
      </c>
      <c r="M37" s="102">
        <v>18</v>
      </c>
      <c r="N37" s="103">
        <v>35</v>
      </c>
      <c r="O37" s="157"/>
      <c r="P37" s="115" t="s">
        <v>159</v>
      </c>
    </row>
    <row r="38" spans="2:16" ht="15.75" thickBot="1" x14ac:dyDescent="0.3">
      <c r="B38" s="45">
        <v>22</v>
      </c>
      <c r="C38" s="167" t="s">
        <v>94</v>
      </c>
      <c r="D38" s="167"/>
      <c r="E38" s="167"/>
      <c r="F38" s="168"/>
      <c r="G38" s="132"/>
      <c r="H38" s="46">
        <f t="shared" si="3"/>
        <v>5000</v>
      </c>
      <c r="I38" s="44">
        <f t="shared" si="4"/>
        <v>0</v>
      </c>
      <c r="J38" s="43" t="str">
        <f t="shared" si="5"/>
        <v>Review</v>
      </c>
      <c r="K38" s="43"/>
      <c r="L38" s="102">
        <v>10</v>
      </c>
      <c r="M38" s="102">
        <v>8</v>
      </c>
      <c r="N38" s="103">
        <v>14</v>
      </c>
      <c r="O38" s="157"/>
      <c r="P38" s="115" t="s">
        <v>157</v>
      </c>
    </row>
    <row r="39" spans="2:16" ht="15.75" thickBot="1" x14ac:dyDescent="0.3">
      <c r="B39" s="45">
        <v>23</v>
      </c>
      <c r="C39" s="167" t="s">
        <v>93</v>
      </c>
      <c r="D39" s="167"/>
      <c r="E39" s="167"/>
      <c r="F39" s="168"/>
      <c r="G39" s="132"/>
      <c r="H39" s="46">
        <f t="shared" si="3"/>
        <v>5000</v>
      </c>
      <c r="I39" s="44">
        <f t="shared" si="4"/>
        <v>0</v>
      </c>
      <c r="J39" s="43" t="str">
        <f t="shared" si="5"/>
        <v>Review</v>
      </c>
      <c r="K39" s="43"/>
      <c r="L39" s="102">
        <v>8</v>
      </c>
      <c r="M39" s="102">
        <v>5</v>
      </c>
      <c r="N39" s="103">
        <v>12</v>
      </c>
      <c r="O39" s="157"/>
      <c r="P39" s="115" t="s">
        <v>157</v>
      </c>
    </row>
    <row r="40" spans="2:16" ht="15.75" thickBot="1" x14ac:dyDescent="0.3">
      <c r="B40" s="45">
        <v>24</v>
      </c>
      <c r="C40" s="167" t="s">
        <v>92</v>
      </c>
      <c r="D40" s="167"/>
      <c r="E40" s="167"/>
      <c r="F40" s="168"/>
      <c r="G40" s="132"/>
      <c r="H40" s="46">
        <f t="shared" si="3"/>
        <v>5000</v>
      </c>
      <c r="I40" s="44">
        <f t="shared" si="4"/>
        <v>0</v>
      </c>
      <c r="J40" s="43" t="str">
        <f t="shared" si="5"/>
        <v>Review</v>
      </c>
      <c r="K40" s="43"/>
      <c r="L40" s="102">
        <v>10</v>
      </c>
      <c r="M40" s="102">
        <v>7</v>
      </c>
      <c r="N40" s="103">
        <v>14</v>
      </c>
      <c r="O40" s="157"/>
      <c r="P40" s="115" t="s">
        <v>149</v>
      </c>
    </row>
    <row r="41" spans="2:16" ht="15.75" thickBot="1" x14ac:dyDescent="0.3">
      <c r="B41" s="45">
        <v>25</v>
      </c>
      <c r="C41" s="167" t="s">
        <v>175</v>
      </c>
      <c r="D41" s="167"/>
      <c r="E41" s="167"/>
      <c r="F41" s="168"/>
      <c r="G41" s="132"/>
      <c r="H41" s="68">
        <v>1</v>
      </c>
      <c r="I41" s="44">
        <f t="shared" si="4"/>
        <v>0</v>
      </c>
      <c r="J41" s="43" t="str">
        <f t="shared" si="5"/>
        <v>Review</v>
      </c>
      <c r="K41" s="43"/>
      <c r="L41" s="102">
        <v>15</v>
      </c>
      <c r="M41" s="102">
        <v>10</v>
      </c>
      <c r="N41" s="103">
        <v>25</v>
      </c>
      <c r="O41" s="157"/>
      <c r="P41" s="115" t="s">
        <v>147</v>
      </c>
    </row>
    <row r="42" spans="2:16" ht="15.75" thickBot="1" x14ac:dyDescent="0.3">
      <c r="B42" s="45">
        <v>26</v>
      </c>
      <c r="C42" s="165" t="s">
        <v>174</v>
      </c>
      <c r="D42" s="165"/>
      <c r="E42" s="165"/>
      <c r="F42" s="166"/>
      <c r="G42" s="132"/>
      <c r="H42" s="68">
        <f>M8</f>
        <v>4</v>
      </c>
      <c r="I42" s="44">
        <f t="shared" si="4"/>
        <v>0</v>
      </c>
      <c r="J42" s="43" t="str">
        <f t="shared" si="5"/>
        <v>Review</v>
      </c>
      <c r="K42" s="43"/>
      <c r="L42" s="102">
        <v>2000</v>
      </c>
      <c r="M42" s="102">
        <v>1200</v>
      </c>
      <c r="N42" s="103">
        <v>3000</v>
      </c>
      <c r="O42" s="157"/>
      <c r="P42" s="115" t="s">
        <v>154</v>
      </c>
    </row>
    <row r="43" spans="2:16" ht="15.75" thickBot="1" x14ac:dyDescent="0.3">
      <c r="B43" s="45">
        <v>27</v>
      </c>
      <c r="C43" s="167" t="s">
        <v>91</v>
      </c>
      <c r="D43" s="167"/>
      <c r="E43" s="167"/>
      <c r="F43" s="168"/>
      <c r="G43" s="132"/>
      <c r="H43" s="46">
        <f>$M$7</f>
        <v>5000</v>
      </c>
      <c r="I43" s="44">
        <f t="shared" si="4"/>
        <v>0</v>
      </c>
      <c r="J43" s="43" t="str">
        <f t="shared" si="5"/>
        <v>Review</v>
      </c>
      <c r="K43" s="43"/>
      <c r="L43" s="102">
        <v>1.5</v>
      </c>
      <c r="M43" s="102">
        <v>1</v>
      </c>
      <c r="N43" s="103">
        <v>2</v>
      </c>
      <c r="O43" s="157"/>
      <c r="P43" s="115" t="s">
        <v>144</v>
      </c>
    </row>
    <row r="44" spans="2:16" ht="15.75" customHeight="1" thickBot="1" x14ac:dyDescent="0.3">
      <c r="B44" s="45">
        <v>28</v>
      </c>
      <c r="C44" s="167" t="s">
        <v>90</v>
      </c>
      <c r="D44" s="167"/>
      <c r="E44" s="167"/>
      <c r="F44" s="168"/>
      <c r="G44" s="132"/>
      <c r="H44" s="68">
        <v>1</v>
      </c>
      <c r="I44" s="44">
        <f t="shared" si="4"/>
        <v>0</v>
      </c>
      <c r="J44" s="43" t="str">
        <f t="shared" si="5"/>
        <v>Review</v>
      </c>
      <c r="K44" s="43"/>
      <c r="L44" s="102">
        <v>2</v>
      </c>
      <c r="M44" s="102">
        <v>1.5</v>
      </c>
      <c r="N44" s="103">
        <v>3</v>
      </c>
      <c r="O44" s="157"/>
      <c r="P44" s="115" t="s">
        <v>145</v>
      </c>
    </row>
    <row r="45" spans="2:16" ht="15.75" thickBot="1" x14ac:dyDescent="0.3">
      <c r="B45" s="45">
        <v>29</v>
      </c>
      <c r="C45" s="167" t="s">
        <v>89</v>
      </c>
      <c r="D45" s="167"/>
      <c r="E45" s="167"/>
      <c r="F45" s="168"/>
      <c r="G45" s="132"/>
      <c r="H45" s="46">
        <f>$M$7</f>
        <v>5000</v>
      </c>
      <c r="I45" s="44">
        <f t="shared" si="4"/>
        <v>0</v>
      </c>
      <c r="J45" s="43" t="str">
        <f t="shared" si="5"/>
        <v>Review</v>
      </c>
      <c r="K45" s="43"/>
      <c r="L45" s="102">
        <v>7</v>
      </c>
      <c r="M45" s="102">
        <v>5</v>
      </c>
      <c r="N45" s="103">
        <v>10</v>
      </c>
      <c r="O45" s="157"/>
      <c r="P45" s="115" t="s">
        <v>145</v>
      </c>
    </row>
    <row r="46" spans="2:16" ht="15.75" thickBot="1" x14ac:dyDescent="0.3">
      <c r="B46" s="45">
        <v>30</v>
      </c>
      <c r="C46" s="167" t="s">
        <v>173</v>
      </c>
      <c r="D46" s="167"/>
      <c r="E46" s="167"/>
      <c r="F46" s="168"/>
      <c r="G46" s="132"/>
      <c r="H46" s="68">
        <f>$M$9</f>
        <v>2</v>
      </c>
      <c r="I46" s="44">
        <f t="shared" si="4"/>
        <v>0</v>
      </c>
      <c r="J46" s="43" t="str">
        <f t="shared" si="5"/>
        <v>Review</v>
      </c>
      <c r="K46" s="43"/>
      <c r="L46" s="102">
        <v>2500</v>
      </c>
      <c r="M46" s="102">
        <v>1800</v>
      </c>
      <c r="N46" s="103">
        <v>3500</v>
      </c>
      <c r="O46" s="157"/>
      <c r="P46" s="115" t="s">
        <v>149</v>
      </c>
    </row>
    <row r="47" spans="2:16" ht="15.75" thickBot="1" x14ac:dyDescent="0.3">
      <c r="B47" s="45">
        <v>31</v>
      </c>
      <c r="C47" s="167" t="s">
        <v>172</v>
      </c>
      <c r="D47" s="167"/>
      <c r="E47" s="167"/>
      <c r="F47" s="168"/>
      <c r="G47" s="132"/>
      <c r="H47" s="68">
        <f>M8</f>
        <v>4</v>
      </c>
      <c r="I47" s="44">
        <f t="shared" si="4"/>
        <v>0</v>
      </c>
      <c r="J47" s="43" t="str">
        <f t="shared" si="5"/>
        <v>Review</v>
      </c>
      <c r="K47" s="43"/>
      <c r="L47" s="102">
        <v>500</v>
      </c>
      <c r="M47" s="102">
        <v>300</v>
      </c>
      <c r="N47" s="103">
        <v>700</v>
      </c>
      <c r="O47" s="157"/>
      <c r="P47" s="115" t="s">
        <v>146</v>
      </c>
    </row>
    <row r="48" spans="2:16" ht="15.75" thickBot="1" x14ac:dyDescent="0.3">
      <c r="B48" s="45">
        <v>32</v>
      </c>
      <c r="C48" s="167" t="s">
        <v>171</v>
      </c>
      <c r="D48" s="167"/>
      <c r="E48" s="167"/>
      <c r="F48" s="168"/>
      <c r="G48" s="132"/>
      <c r="H48" s="68">
        <v>1</v>
      </c>
      <c r="I48" s="44">
        <f t="shared" si="4"/>
        <v>0</v>
      </c>
      <c r="J48" s="43" t="str">
        <f t="shared" si="5"/>
        <v>Review</v>
      </c>
      <c r="K48" s="43"/>
      <c r="L48" s="102">
        <v>35</v>
      </c>
      <c r="M48" s="102">
        <v>25</v>
      </c>
      <c r="N48" s="103">
        <v>50</v>
      </c>
      <c r="O48" s="157"/>
      <c r="P48" s="115" t="s">
        <v>147</v>
      </c>
    </row>
    <row r="49" spans="2:19" ht="15.75" thickBot="1" x14ac:dyDescent="0.3">
      <c r="B49" s="45">
        <v>33</v>
      </c>
      <c r="C49" s="167" t="s">
        <v>170</v>
      </c>
      <c r="D49" s="167"/>
      <c r="E49" s="167"/>
      <c r="F49" s="168"/>
      <c r="G49" s="132"/>
      <c r="H49" s="68">
        <v>1</v>
      </c>
      <c r="I49" s="44">
        <f t="shared" si="4"/>
        <v>0</v>
      </c>
      <c r="J49" s="43" t="str">
        <f t="shared" si="5"/>
        <v>Review</v>
      </c>
      <c r="K49" s="43"/>
      <c r="L49" s="102">
        <v>75</v>
      </c>
      <c r="M49" s="102">
        <v>50</v>
      </c>
      <c r="N49" s="103">
        <v>120</v>
      </c>
      <c r="O49" s="157"/>
      <c r="P49" s="116" t="s">
        <v>160</v>
      </c>
    </row>
    <row r="50" spans="2:19" ht="15.75" customHeight="1" thickBot="1" x14ac:dyDescent="0.3">
      <c r="B50" s="45">
        <v>34</v>
      </c>
      <c r="C50" s="167" t="s">
        <v>88</v>
      </c>
      <c r="D50" s="167"/>
      <c r="E50" s="167"/>
      <c r="F50" s="168"/>
      <c r="G50" s="132"/>
      <c r="H50" s="46">
        <f t="shared" ref="H50:H55" si="6">$M$7</f>
        <v>5000</v>
      </c>
      <c r="I50" s="44">
        <f t="shared" si="4"/>
        <v>0</v>
      </c>
      <c r="J50" s="43" t="str">
        <f t="shared" si="5"/>
        <v>Review</v>
      </c>
      <c r="K50" s="43"/>
      <c r="L50" s="102">
        <v>8</v>
      </c>
      <c r="M50" s="102">
        <v>5</v>
      </c>
      <c r="N50" s="103">
        <v>12</v>
      </c>
      <c r="O50" s="157"/>
      <c r="P50" s="115" t="s">
        <v>146</v>
      </c>
      <c r="S50" s="130"/>
    </row>
    <row r="51" spans="2:19" ht="15.75" thickBot="1" x14ac:dyDescent="0.3">
      <c r="B51" s="45">
        <v>35</v>
      </c>
      <c r="C51" s="167" t="s">
        <v>87</v>
      </c>
      <c r="D51" s="167"/>
      <c r="E51" s="167"/>
      <c r="F51" s="168"/>
      <c r="G51" s="132"/>
      <c r="H51" s="46">
        <f t="shared" si="6"/>
        <v>5000</v>
      </c>
      <c r="I51" s="44">
        <f t="shared" si="4"/>
        <v>0</v>
      </c>
      <c r="J51" s="43" t="str">
        <f t="shared" si="5"/>
        <v>Review</v>
      </c>
      <c r="K51" s="43"/>
      <c r="L51" s="102">
        <v>4</v>
      </c>
      <c r="M51" s="102">
        <v>3</v>
      </c>
      <c r="N51" s="103">
        <v>6</v>
      </c>
      <c r="O51" s="157"/>
      <c r="P51" s="115" t="s">
        <v>151</v>
      </c>
    </row>
    <row r="52" spans="2:19" ht="15.75" thickBot="1" x14ac:dyDescent="0.3">
      <c r="B52" s="45">
        <v>37</v>
      </c>
      <c r="C52" s="167" t="s">
        <v>86</v>
      </c>
      <c r="D52" s="167"/>
      <c r="E52" s="167"/>
      <c r="F52" s="168"/>
      <c r="G52" s="132"/>
      <c r="H52" s="68">
        <f t="shared" si="6"/>
        <v>5000</v>
      </c>
      <c r="I52" s="44">
        <f t="shared" si="4"/>
        <v>0</v>
      </c>
      <c r="J52" s="43" t="str">
        <f t="shared" si="5"/>
        <v>Review</v>
      </c>
      <c r="K52" s="43"/>
      <c r="L52" s="102">
        <v>6</v>
      </c>
      <c r="M52" s="102">
        <v>4</v>
      </c>
      <c r="N52" s="103">
        <v>10</v>
      </c>
      <c r="O52" s="157"/>
      <c r="P52" s="115" t="s">
        <v>155</v>
      </c>
    </row>
    <row r="53" spans="2:19" ht="15.75" thickBot="1" x14ac:dyDescent="0.3">
      <c r="B53" s="45">
        <v>38</v>
      </c>
      <c r="C53" s="167" t="s">
        <v>85</v>
      </c>
      <c r="D53" s="167"/>
      <c r="E53" s="167"/>
      <c r="F53" s="168"/>
      <c r="G53" s="132"/>
      <c r="H53" s="68">
        <f t="shared" si="6"/>
        <v>5000</v>
      </c>
      <c r="I53" s="44">
        <f t="shared" si="4"/>
        <v>0</v>
      </c>
      <c r="J53" s="43" t="str">
        <f t="shared" si="5"/>
        <v>Review</v>
      </c>
      <c r="K53" s="43"/>
      <c r="L53" s="102">
        <v>12</v>
      </c>
      <c r="M53" s="102">
        <v>8</v>
      </c>
      <c r="N53" s="103">
        <v>18</v>
      </c>
      <c r="O53" s="157"/>
      <c r="P53" s="115" t="s">
        <v>155</v>
      </c>
    </row>
    <row r="54" spans="2:19" ht="15.75" thickBot="1" x14ac:dyDescent="0.3">
      <c r="B54" s="45">
        <v>39</v>
      </c>
      <c r="C54" s="167" t="s">
        <v>84</v>
      </c>
      <c r="D54" s="167"/>
      <c r="E54" s="167"/>
      <c r="F54" s="168"/>
      <c r="G54" s="132"/>
      <c r="H54" s="68">
        <f t="shared" si="6"/>
        <v>5000</v>
      </c>
      <c r="I54" s="44">
        <f t="shared" si="4"/>
        <v>0</v>
      </c>
      <c r="J54" s="43" t="str">
        <f t="shared" si="5"/>
        <v>Review</v>
      </c>
      <c r="K54" s="43"/>
      <c r="L54" s="102">
        <v>15</v>
      </c>
      <c r="M54" s="102">
        <v>10</v>
      </c>
      <c r="N54" s="103">
        <v>22</v>
      </c>
      <c r="O54" s="157"/>
      <c r="P54" s="115" t="s">
        <v>155</v>
      </c>
    </row>
    <row r="55" spans="2:19" ht="15.75" thickBot="1" x14ac:dyDescent="0.3">
      <c r="B55" s="45">
        <v>40</v>
      </c>
      <c r="C55" s="167" t="s">
        <v>83</v>
      </c>
      <c r="D55" s="167"/>
      <c r="E55" s="167"/>
      <c r="F55" s="168"/>
      <c r="G55" s="132"/>
      <c r="H55" s="46">
        <f t="shared" si="6"/>
        <v>5000</v>
      </c>
      <c r="I55" s="44">
        <f t="shared" si="4"/>
        <v>0</v>
      </c>
      <c r="J55" s="43" t="str">
        <f t="shared" si="5"/>
        <v>Review</v>
      </c>
      <c r="K55" s="43"/>
      <c r="L55" s="102">
        <v>30</v>
      </c>
      <c r="M55" s="102">
        <v>20</v>
      </c>
      <c r="N55" s="103">
        <v>45</v>
      </c>
      <c r="O55" s="157"/>
      <c r="P55" s="116" t="s">
        <v>160</v>
      </c>
    </row>
    <row r="56" spans="2:19" ht="15.75" customHeight="1" thickBot="1" x14ac:dyDescent="0.3">
      <c r="B56" s="45">
        <v>41</v>
      </c>
      <c r="C56" s="167" t="s">
        <v>82</v>
      </c>
      <c r="D56" s="167"/>
      <c r="E56" s="167"/>
      <c r="F56" s="168"/>
      <c r="G56" s="132"/>
      <c r="H56" s="68">
        <v>1</v>
      </c>
      <c r="I56" s="44">
        <f t="shared" si="4"/>
        <v>0</v>
      </c>
      <c r="J56" s="43" t="str">
        <f t="shared" si="5"/>
        <v>Review</v>
      </c>
      <c r="K56" s="43"/>
      <c r="L56" s="102">
        <v>15000</v>
      </c>
      <c r="M56" s="102">
        <v>10000</v>
      </c>
      <c r="N56" s="103">
        <v>25000</v>
      </c>
      <c r="O56" s="157"/>
      <c r="P56" s="115" t="s">
        <v>150</v>
      </c>
    </row>
    <row r="57" spans="2:19" ht="15.75" thickBot="1" x14ac:dyDescent="0.3">
      <c r="B57" s="45">
        <v>42</v>
      </c>
      <c r="C57" s="167" t="s">
        <v>81</v>
      </c>
      <c r="D57" s="167"/>
      <c r="E57" s="167"/>
      <c r="F57" s="168"/>
      <c r="G57" s="132"/>
      <c r="H57" s="46">
        <v>1</v>
      </c>
      <c r="I57" s="44"/>
      <c r="J57" s="43" t="str">
        <f t="shared" si="5"/>
        <v>Review</v>
      </c>
      <c r="K57" s="43"/>
      <c r="L57" s="102">
        <v>3500</v>
      </c>
      <c r="M57" s="102">
        <v>2000</v>
      </c>
      <c r="N57" s="103">
        <v>6000</v>
      </c>
      <c r="O57" s="157"/>
      <c r="P57" s="115" t="s">
        <v>149</v>
      </c>
    </row>
    <row r="58" spans="2:19" ht="15.75" thickBot="1" x14ac:dyDescent="0.3">
      <c r="B58" s="53"/>
      <c r="C58" s="52"/>
      <c r="D58" s="52"/>
      <c r="E58" s="52"/>
      <c r="M58" s="104"/>
      <c r="N58" s="104"/>
      <c r="O58" s="104"/>
      <c r="P58" s="71"/>
    </row>
    <row r="59" spans="2:19" ht="15.75" thickBot="1" x14ac:dyDescent="0.3">
      <c r="B59" s="66"/>
      <c r="C59" s="169" t="s">
        <v>80</v>
      </c>
      <c r="D59" s="170"/>
      <c r="E59" s="171"/>
      <c r="F59" s="67"/>
      <c r="G59" s="67"/>
      <c r="H59" s="67"/>
      <c r="I59" s="67"/>
      <c r="J59" s="67"/>
      <c r="K59" s="67"/>
      <c r="L59" s="105"/>
      <c r="M59" s="109"/>
      <c r="N59" s="110"/>
      <c r="O59" s="158"/>
      <c r="P59" s="117"/>
    </row>
    <row r="60" spans="2:19" ht="15.75" thickBot="1" x14ac:dyDescent="0.3">
      <c r="B60" s="51">
        <v>43</v>
      </c>
      <c r="C60" s="172" t="s">
        <v>79</v>
      </c>
      <c r="D60" s="172"/>
      <c r="E60" s="172"/>
      <c r="F60" s="173"/>
      <c r="G60" s="131"/>
      <c r="H60" s="50">
        <f>$M$7</f>
        <v>5000</v>
      </c>
      <c r="I60" s="49">
        <f t="shared" ref="I60:I68" si="7">G60/H60</f>
        <v>0</v>
      </c>
      <c r="J60" s="48" t="str">
        <f t="shared" ref="J60:J68" si="8">IF(AND(I60&gt;M60,I60&lt;N60),"Fair","Review")</f>
        <v>Review</v>
      </c>
      <c r="K60" s="48"/>
      <c r="L60" s="100">
        <v>3</v>
      </c>
      <c r="M60" s="100">
        <v>2</v>
      </c>
      <c r="N60" s="101">
        <v>5</v>
      </c>
      <c r="O60" s="157"/>
      <c r="P60" s="121" t="s">
        <v>148</v>
      </c>
    </row>
    <row r="61" spans="2:19" ht="15.75" thickBot="1" x14ac:dyDescent="0.3">
      <c r="B61" s="45">
        <v>44</v>
      </c>
      <c r="C61" s="167" t="s">
        <v>78</v>
      </c>
      <c r="D61" s="167"/>
      <c r="E61" s="167"/>
      <c r="F61" s="168"/>
      <c r="G61" s="132"/>
      <c r="H61" s="46">
        <f>$M$7</f>
        <v>5000</v>
      </c>
      <c r="I61" s="47">
        <f t="shared" si="7"/>
        <v>0</v>
      </c>
      <c r="J61" s="43" t="str">
        <f t="shared" si="8"/>
        <v>Review</v>
      </c>
      <c r="K61" s="43"/>
      <c r="L61" s="102">
        <v>2</v>
      </c>
      <c r="M61" s="102">
        <v>1</v>
      </c>
      <c r="N61" s="103">
        <v>4</v>
      </c>
      <c r="O61" s="157"/>
      <c r="P61" s="121" t="s">
        <v>148</v>
      </c>
    </row>
    <row r="62" spans="2:19" ht="15.75" thickBot="1" x14ac:dyDescent="0.3">
      <c r="B62" s="45">
        <v>45</v>
      </c>
      <c r="C62" s="167" t="s">
        <v>77</v>
      </c>
      <c r="D62" s="167"/>
      <c r="E62" s="167"/>
      <c r="F62" s="168"/>
      <c r="G62" s="132"/>
      <c r="H62" s="68" t="s">
        <v>169</v>
      </c>
      <c r="I62" s="47"/>
      <c r="J62" s="43" t="str">
        <f t="shared" si="8"/>
        <v>Review</v>
      </c>
      <c r="K62" s="43"/>
      <c r="L62" s="102">
        <v>25000</v>
      </c>
      <c r="M62" s="102">
        <v>15000</v>
      </c>
      <c r="N62" s="103">
        <v>40000</v>
      </c>
      <c r="O62" s="157"/>
      <c r="P62" s="122" t="s">
        <v>134</v>
      </c>
    </row>
    <row r="63" spans="2:19" ht="15.75" thickBot="1" x14ac:dyDescent="0.3">
      <c r="B63" s="45">
        <v>46</v>
      </c>
      <c r="C63" s="167" t="s">
        <v>76</v>
      </c>
      <c r="D63" s="167"/>
      <c r="E63" s="167"/>
      <c r="F63" s="168"/>
      <c r="G63" s="132"/>
      <c r="H63" s="68" t="s">
        <v>169</v>
      </c>
      <c r="I63" s="47"/>
      <c r="J63" s="43" t="str">
        <f t="shared" si="8"/>
        <v>Review</v>
      </c>
      <c r="K63" s="43"/>
      <c r="L63" s="102">
        <v>15000</v>
      </c>
      <c r="M63" s="102">
        <v>10000</v>
      </c>
      <c r="N63" s="103">
        <v>25000</v>
      </c>
      <c r="O63" s="157"/>
      <c r="P63" s="122" t="s">
        <v>134</v>
      </c>
    </row>
    <row r="64" spans="2:19" ht="15.75" thickBot="1" x14ac:dyDescent="0.3">
      <c r="B64" s="45">
        <v>47</v>
      </c>
      <c r="C64" s="167" t="s">
        <v>75</v>
      </c>
      <c r="D64" s="167"/>
      <c r="E64" s="167"/>
      <c r="F64" s="168"/>
      <c r="G64" s="132"/>
      <c r="H64" s="46">
        <f>$M$7</f>
        <v>5000</v>
      </c>
      <c r="I64" s="44">
        <f t="shared" si="7"/>
        <v>0</v>
      </c>
      <c r="J64" s="43" t="str">
        <f t="shared" si="8"/>
        <v>Review</v>
      </c>
      <c r="K64" s="43"/>
      <c r="L64" s="102">
        <v>1.5</v>
      </c>
      <c r="M64" s="102">
        <v>7.4999999999999997E-2</v>
      </c>
      <c r="N64" s="103">
        <v>2.5</v>
      </c>
      <c r="O64" s="157"/>
      <c r="P64" s="122" t="s">
        <v>148</v>
      </c>
    </row>
    <row r="65" spans="2:16" ht="15.75" thickBot="1" x14ac:dyDescent="0.3">
      <c r="B65" s="45">
        <v>48</v>
      </c>
      <c r="C65" s="167" t="s">
        <v>74</v>
      </c>
      <c r="D65" s="167"/>
      <c r="E65" s="167"/>
      <c r="F65" s="168"/>
      <c r="G65" s="132"/>
      <c r="H65" s="46">
        <f>$M$7</f>
        <v>5000</v>
      </c>
      <c r="I65" s="44">
        <f t="shared" si="7"/>
        <v>0</v>
      </c>
      <c r="J65" s="43" t="str">
        <f t="shared" si="8"/>
        <v>Review</v>
      </c>
      <c r="K65" s="43"/>
      <c r="L65" s="102">
        <v>2</v>
      </c>
      <c r="M65" s="102">
        <v>1</v>
      </c>
      <c r="N65" s="103">
        <v>4</v>
      </c>
      <c r="O65" s="157"/>
      <c r="P65" s="121" t="s">
        <v>134</v>
      </c>
    </row>
    <row r="66" spans="2:16" ht="15.75" thickBot="1" x14ac:dyDescent="0.3">
      <c r="B66" s="45">
        <v>49</v>
      </c>
      <c r="C66" s="167" t="s">
        <v>73</v>
      </c>
      <c r="D66" s="167"/>
      <c r="E66" s="167"/>
      <c r="F66" s="168"/>
      <c r="G66" s="132"/>
      <c r="H66" s="68" t="s">
        <v>169</v>
      </c>
      <c r="I66" s="44"/>
      <c r="J66" s="43" t="str">
        <f t="shared" si="8"/>
        <v>Review</v>
      </c>
      <c r="K66" s="43"/>
      <c r="L66" s="102">
        <v>80000</v>
      </c>
      <c r="M66" s="102">
        <v>50000</v>
      </c>
      <c r="N66" s="103">
        <v>150000</v>
      </c>
      <c r="O66" s="157"/>
      <c r="P66" s="121" t="s">
        <v>159</v>
      </c>
    </row>
    <row r="67" spans="2:16" ht="15.75" thickBot="1" x14ac:dyDescent="0.3">
      <c r="B67" s="45">
        <v>50</v>
      </c>
      <c r="C67" s="167" t="s">
        <v>72</v>
      </c>
      <c r="D67" s="167"/>
      <c r="E67" s="167"/>
      <c r="F67" s="168"/>
      <c r="G67" s="132"/>
      <c r="H67" s="46">
        <f>$M$7</f>
        <v>5000</v>
      </c>
      <c r="I67" s="44">
        <f t="shared" si="7"/>
        <v>0</v>
      </c>
      <c r="J67" s="43" t="str">
        <f t="shared" si="8"/>
        <v>Review</v>
      </c>
      <c r="K67" s="43"/>
      <c r="L67" s="102">
        <v>20</v>
      </c>
      <c r="M67" s="102">
        <v>12</v>
      </c>
      <c r="N67" s="103">
        <v>30</v>
      </c>
      <c r="O67" s="157"/>
      <c r="P67" s="121" t="s">
        <v>137</v>
      </c>
    </row>
    <row r="68" spans="2:16" ht="13.5" customHeight="1" thickBot="1" x14ac:dyDescent="0.3">
      <c r="B68" s="45">
        <v>51</v>
      </c>
      <c r="C68" s="165" t="s">
        <v>71</v>
      </c>
      <c r="D68" s="165"/>
      <c r="E68" s="165"/>
      <c r="F68" s="166"/>
      <c r="G68" s="132"/>
      <c r="H68" s="46">
        <f>$M$7</f>
        <v>5000</v>
      </c>
      <c r="I68" s="44">
        <f t="shared" si="7"/>
        <v>0</v>
      </c>
      <c r="J68" s="43" t="str">
        <f t="shared" si="8"/>
        <v>Review</v>
      </c>
      <c r="K68" s="43"/>
      <c r="L68" s="102">
        <v>6</v>
      </c>
      <c r="M68" s="102">
        <v>4</v>
      </c>
      <c r="N68" s="103">
        <v>9</v>
      </c>
      <c r="O68" s="157"/>
      <c r="P68" s="121" t="s">
        <v>137</v>
      </c>
    </row>
    <row r="69" spans="2:16" ht="15.75" thickBot="1" x14ac:dyDescent="0.3">
      <c r="B69" s="45">
        <v>52</v>
      </c>
      <c r="C69" s="165" t="s">
        <v>162</v>
      </c>
      <c r="D69" s="165"/>
      <c r="E69" s="165"/>
      <c r="F69" s="166"/>
      <c r="G69" s="132"/>
      <c r="H69" s="43"/>
      <c r="I69" s="44"/>
      <c r="J69" s="43"/>
      <c r="K69" s="43"/>
      <c r="L69" s="112">
        <v>0.05</v>
      </c>
      <c r="M69" s="112">
        <v>0.03</v>
      </c>
      <c r="N69" s="113">
        <v>0.08</v>
      </c>
      <c r="O69" s="159"/>
      <c r="P69" s="122" t="s">
        <v>163</v>
      </c>
    </row>
    <row r="70" spans="2:16" x14ac:dyDescent="0.25">
      <c r="C70" s="129" t="s">
        <v>177</v>
      </c>
      <c r="D70" s="42"/>
      <c r="E70" s="42"/>
      <c r="F70" s="42"/>
      <c r="G70" s="42"/>
      <c r="H70" s="42"/>
      <c r="I70" s="42"/>
      <c r="J70" s="42"/>
      <c r="K70" s="42"/>
      <c r="L70" s="111"/>
      <c r="M70" s="111"/>
    </row>
    <row r="71" spans="2:16" x14ac:dyDescent="0.25">
      <c r="C71" s="42"/>
      <c r="D71" s="42"/>
      <c r="E71" s="42"/>
      <c r="F71" s="42"/>
      <c r="G71" s="42"/>
      <c r="H71" s="42"/>
      <c r="I71" s="42"/>
      <c r="J71" s="42"/>
      <c r="K71" s="42"/>
      <c r="L71" s="111"/>
      <c r="M71" s="111"/>
    </row>
    <row r="72" spans="2:16" x14ac:dyDescent="0.25">
      <c r="C72" s="42"/>
    </row>
  </sheetData>
  <mergeCells count="71">
    <mergeCell ref="C8:D8"/>
    <mergeCell ref="E8:H8"/>
    <mergeCell ref="I8:L8"/>
    <mergeCell ref="M8:N8"/>
    <mergeCell ref="C9:D9"/>
    <mergeCell ref="E9:H9"/>
    <mergeCell ref="I9:L9"/>
    <mergeCell ref="M9:N9"/>
    <mergeCell ref="C6:D6"/>
    <mergeCell ref="E6:H6"/>
    <mergeCell ref="I6:L6"/>
    <mergeCell ref="M6:N6"/>
    <mergeCell ref="C7:D7"/>
    <mergeCell ref="E7:H7"/>
    <mergeCell ref="I7:L7"/>
    <mergeCell ref="M7:N7"/>
    <mergeCell ref="C15:F15"/>
    <mergeCell ref="C16:F16"/>
    <mergeCell ref="C17:F17"/>
    <mergeCell ref="C18:F18"/>
    <mergeCell ref="C13:E13"/>
    <mergeCell ref="C31:F31"/>
    <mergeCell ref="C20:F20"/>
    <mergeCell ref="C21:F21"/>
    <mergeCell ref="C22:F22"/>
    <mergeCell ref="C23:F23"/>
    <mergeCell ref="C24:E24"/>
    <mergeCell ref="C19:F19"/>
    <mergeCell ref="C37:F37"/>
    <mergeCell ref="C38:F38"/>
    <mergeCell ref="C39:F39"/>
    <mergeCell ref="C40:F40"/>
    <mergeCell ref="C25:F25"/>
    <mergeCell ref="C26:F26"/>
    <mergeCell ref="C27:F27"/>
    <mergeCell ref="C28:F28"/>
    <mergeCell ref="C29:F29"/>
    <mergeCell ref="C30:F30"/>
    <mergeCell ref="C32:F32"/>
    <mergeCell ref="C33:F33"/>
    <mergeCell ref="C34:F34"/>
    <mergeCell ref="C35:F35"/>
    <mergeCell ref="C36:F36"/>
    <mergeCell ref="C41:F41"/>
    <mergeCell ref="C42:F42"/>
    <mergeCell ref="C55:F55"/>
    <mergeCell ref="C44:F44"/>
    <mergeCell ref="C45:F45"/>
    <mergeCell ref="C46:F46"/>
    <mergeCell ref="C47:F47"/>
    <mergeCell ref="C48:F48"/>
    <mergeCell ref="C49:F49"/>
    <mergeCell ref="C50:F50"/>
    <mergeCell ref="C43:F43"/>
    <mergeCell ref="C51:F51"/>
    <mergeCell ref="C52:F52"/>
    <mergeCell ref="C53:F53"/>
    <mergeCell ref="C54:F54"/>
    <mergeCell ref="C56:F56"/>
    <mergeCell ref="C59:E59"/>
    <mergeCell ref="C60:F60"/>
    <mergeCell ref="C61:F61"/>
    <mergeCell ref="C65:F65"/>
    <mergeCell ref="C57:F57"/>
    <mergeCell ref="C69:F69"/>
    <mergeCell ref="C67:F67"/>
    <mergeCell ref="C66:F66"/>
    <mergeCell ref="C68:F68"/>
    <mergeCell ref="C62:F62"/>
    <mergeCell ref="C63:F63"/>
    <mergeCell ref="C64:F64"/>
  </mergeCells>
  <conditionalFormatting sqref="J15:J22">
    <cfRule type="containsText" dxfId="2" priority="3" operator="containsText" text="review">
      <formula>NOT(ISERROR(SEARCH("review",J15)))</formula>
    </cfRule>
  </conditionalFormatting>
  <conditionalFormatting sqref="J25:J57">
    <cfRule type="containsText" dxfId="1" priority="2" operator="containsText" text="review">
      <formula>NOT(ISERROR(SEARCH("review",J25)))</formula>
    </cfRule>
  </conditionalFormatting>
  <conditionalFormatting sqref="J60:J69">
    <cfRule type="containsText" dxfId="0" priority="1" operator="containsText" text="review">
      <formula>NOT(ISERROR(SEARCH("review",J60)))</formula>
    </cfRule>
  </conditionalFormatting>
  <pageMargins left="0" right="0" top="0" bottom="0" header="0" footer="0"/>
  <pageSetup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35EE0-65AB-444B-A243-C5E2E6657F68}">
  <sheetPr>
    <tabColor theme="3" tint="0.89999084444715716"/>
  </sheetPr>
  <dimension ref="A1:N95"/>
  <sheetViews>
    <sheetView topLeftCell="A4" workbookViewId="0">
      <selection activeCell="G11" sqref="G11"/>
    </sheetView>
  </sheetViews>
  <sheetFormatPr defaultColWidth="0" defaultRowHeight="15" zeroHeight="1" x14ac:dyDescent="0.25"/>
  <cols>
    <col min="1" max="1" width="1.140625" style="3" customWidth="1"/>
    <col min="2" max="2" width="61.140625" bestFit="1" customWidth="1"/>
    <col min="3" max="3" width="15" bestFit="1" customWidth="1"/>
    <col min="4" max="4" width="17" style="79" bestFit="1" customWidth="1"/>
    <col min="5" max="5" width="14.28515625" style="79" bestFit="1" customWidth="1"/>
    <col min="6" max="6" width="1.28515625" style="3" customWidth="1"/>
    <col min="7" max="7" width="9.140625" style="72" customWidth="1"/>
    <col min="8" max="8" width="23.42578125" style="76" customWidth="1"/>
    <col min="9" max="9" width="2.140625" customWidth="1"/>
    <col min="10" max="16384" width="9.140625" hidden="1"/>
  </cols>
  <sheetData>
    <row r="1" spans="2:9" ht="4.5" customHeight="1" x14ac:dyDescent="0.25">
      <c r="B1" s="125"/>
      <c r="C1" s="125"/>
      <c r="D1" s="124"/>
      <c r="E1" s="124"/>
      <c r="F1" s="125"/>
      <c r="G1" s="126"/>
      <c r="H1" s="127"/>
      <c r="I1" s="3"/>
    </row>
    <row r="2" spans="2:9" x14ac:dyDescent="0.25">
      <c r="B2" s="14" t="s">
        <v>0</v>
      </c>
      <c r="C2" s="125"/>
      <c r="D2" s="124"/>
      <c r="E2" s="124"/>
      <c r="F2" s="125"/>
      <c r="G2" s="126"/>
      <c r="H2" s="127"/>
      <c r="I2" s="3"/>
    </row>
    <row r="3" spans="2:9" x14ac:dyDescent="0.25">
      <c r="B3" s="125"/>
      <c r="C3" s="125"/>
      <c r="D3" s="124"/>
      <c r="E3" s="124"/>
      <c r="F3" s="125"/>
      <c r="G3" s="126"/>
      <c r="H3" s="127"/>
      <c r="I3" s="3"/>
    </row>
    <row r="4" spans="2:9" s="3" customFormat="1" x14ac:dyDescent="0.25">
      <c r="B4" s="190" t="s">
        <v>70</v>
      </c>
      <c r="C4" s="190"/>
      <c r="D4" s="190"/>
      <c r="E4" s="190"/>
      <c r="F4" s="12"/>
      <c r="G4" s="73"/>
      <c r="H4" s="77"/>
    </row>
    <row r="5" spans="2:9" s="3" customFormat="1" x14ac:dyDescent="0.25">
      <c r="B5" s="191" t="s">
        <v>66</v>
      </c>
      <c r="C5" s="191"/>
      <c r="D5" s="191"/>
      <c r="E5" s="191"/>
      <c r="F5" s="17"/>
      <c r="G5" s="73"/>
      <c r="H5" s="77"/>
    </row>
    <row r="6" spans="2:9" s="3" customFormat="1" x14ac:dyDescent="0.25">
      <c r="B6" s="191"/>
      <c r="C6" s="191"/>
      <c r="D6" s="191"/>
      <c r="E6" s="191"/>
      <c r="F6" s="17"/>
      <c r="G6" s="73"/>
      <c r="H6" s="77"/>
    </row>
    <row r="7" spans="2:9" s="3" customFormat="1" x14ac:dyDescent="0.25">
      <c r="B7" s="38"/>
      <c r="C7" s="38"/>
      <c r="D7" s="82"/>
      <c r="E7" s="82"/>
      <c r="F7" s="17"/>
      <c r="G7" s="73"/>
      <c r="H7" s="77"/>
    </row>
    <row r="8" spans="2:9" s="3" customFormat="1" x14ac:dyDescent="0.25">
      <c r="B8" s="9" t="s">
        <v>5</v>
      </c>
      <c r="C8" s="9"/>
      <c r="D8" s="27"/>
      <c r="E8" s="86"/>
      <c r="F8" s="16"/>
      <c r="G8" s="73"/>
      <c r="H8" s="77"/>
    </row>
    <row r="9" spans="2:9" s="3" customFormat="1" x14ac:dyDescent="0.25">
      <c r="B9" s="9" t="s">
        <v>4</v>
      </c>
      <c r="C9" s="9"/>
      <c r="D9" s="27"/>
      <c r="E9" s="86"/>
      <c r="F9" s="16"/>
      <c r="G9" s="73"/>
      <c r="H9" s="77"/>
    </row>
    <row r="10" spans="2:9" s="3" customFormat="1" x14ac:dyDescent="0.25">
      <c r="B10" s="9" t="s">
        <v>3</v>
      </c>
      <c r="C10" s="9"/>
      <c r="D10" s="27"/>
      <c r="E10" s="86"/>
      <c r="F10" s="16"/>
      <c r="G10" s="73"/>
      <c r="H10" s="77"/>
    </row>
    <row r="11" spans="2:9" s="3" customFormat="1" x14ac:dyDescent="0.25">
      <c r="B11" s="9"/>
      <c r="C11" s="9"/>
      <c r="D11" s="10"/>
      <c r="E11" s="10"/>
      <c r="F11" s="9"/>
      <c r="G11" s="73"/>
      <c r="H11" s="77"/>
    </row>
    <row r="12" spans="2:9" s="3" customFormat="1" x14ac:dyDescent="0.25">
      <c r="B12" s="151" t="s">
        <v>231</v>
      </c>
      <c r="D12" s="83" t="s">
        <v>230</v>
      </c>
      <c r="E12" s="150" cm="1">
        <f t="array" ref="E12:F12">' Inputs Budget'!M7:N7</f>
        <v>5000</v>
      </c>
      <c r="F12" s="11">
        <v>0</v>
      </c>
      <c r="G12" s="73"/>
      <c r="H12" s="77"/>
    </row>
    <row r="13" spans="2:9" s="3" customFormat="1" x14ac:dyDescent="0.25">
      <c r="B13" s="9"/>
      <c r="D13" s="27"/>
      <c r="E13" s="10"/>
      <c r="F13" s="9"/>
      <c r="G13" s="73"/>
      <c r="H13" s="77"/>
    </row>
    <row r="14" spans="2:9" s="3" customFormat="1" x14ac:dyDescent="0.25">
      <c r="B14" s="9"/>
      <c r="D14" s="83" t="s">
        <v>68</v>
      </c>
      <c r="E14" s="8">
        <v>300000</v>
      </c>
      <c r="F14" s="10"/>
      <c r="G14" s="73"/>
      <c r="H14" s="77"/>
    </row>
    <row r="15" spans="2:9" s="3" customFormat="1" x14ac:dyDescent="0.25">
      <c r="D15" s="83" t="s">
        <v>69</v>
      </c>
      <c r="E15" s="7">
        <f>D19</f>
        <v>182400</v>
      </c>
      <c r="F15" s="6"/>
      <c r="G15" s="73"/>
      <c r="H15" s="77"/>
    </row>
    <row r="16" spans="2:9" s="3" customFormat="1" x14ac:dyDescent="0.25">
      <c r="C16" s="6"/>
      <c r="D16" s="27"/>
      <c r="E16" s="27"/>
      <c r="G16" s="73"/>
      <c r="H16" s="77"/>
    </row>
    <row r="17" spans="2:14" x14ac:dyDescent="0.25">
      <c r="B17" s="13" t="s">
        <v>51</v>
      </c>
      <c r="C17" s="13" t="s">
        <v>61</v>
      </c>
      <c r="D17" s="84" t="s">
        <v>62</v>
      </c>
      <c r="E17" s="84" t="s">
        <v>63</v>
      </c>
      <c r="F17" s="18"/>
      <c r="G17" s="75" t="s">
        <v>161</v>
      </c>
      <c r="H17" s="77"/>
      <c r="I17" s="3"/>
      <c r="N17" s="4"/>
    </row>
    <row r="18" spans="2:14" x14ac:dyDescent="0.25">
      <c r="B18" s="25" t="s">
        <v>6</v>
      </c>
      <c r="C18" s="40">
        <v>0.17799999999999999</v>
      </c>
      <c r="D18" s="27">
        <f t="shared" ref="D18:D24" si="0">C18*$E$14</f>
        <v>53400</v>
      </c>
      <c r="E18" s="80">
        <f t="shared" ref="E18:E25" si="1">D18/$E$12</f>
        <v>10.68</v>
      </c>
      <c r="F18" s="19"/>
      <c r="G18" s="74"/>
      <c r="H18" s="77"/>
      <c r="I18" s="3"/>
      <c r="N18" s="3"/>
    </row>
    <row r="19" spans="2:14" x14ac:dyDescent="0.25">
      <c r="B19" s="25" t="s">
        <v>7</v>
      </c>
      <c r="C19" s="40">
        <v>0.60799999999999998</v>
      </c>
      <c r="D19" s="27">
        <f t="shared" si="0"/>
        <v>182400</v>
      </c>
      <c r="E19" s="80">
        <f t="shared" si="1"/>
        <v>36.479999999999997</v>
      </c>
      <c r="F19" s="19"/>
      <c r="G19" s="74"/>
      <c r="H19" s="77"/>
      <c r="I19" s="3"/>
      <c r="N19" s="3"/>
    </row>
    <row r="20" spans="2:14" x14ac:dyDescent="0.25">
      <c r="B20" s="25" t="s">
        <v>8</v>
      </c>
      <c r="C20" s="40">
        <v>1.9E-2</v>
      </c>
      <c r="D20" s="27">
        <f t="shared" si="0"/>
        <v>5700</v>
      </c>
      <c r="E20" s="80">
        <f t="shared" si="1"/>
        <v>1.1399999999999999</v>
      </c>
      <c r="F20" s="19"/>
      <c r="G20" s="74"/>
      <c r="H20" s="77"/>
      <c r="I20" s="3"/>
      <c r="N20" s="3"/>
    </row>
    <row r="21" spans="2:14" x14ac:dyDescent="0.25">
      <c r="B21" s="25" t="s">
        <v>9</v>
      </c>
      <c r="C21" s="40">
        <v>5.0999999999999997E-2</v>
      </c>
      <c r="D21" s="27">
        <f t="shared" si="0"/>
        <v>15299.999999999998</v>
      </c>
      <c r="E21" s="80">
        <f t="shared" si="1"/>
        <v>3.0599999999999996</v>
      </c>
      <c r="F21" s="19"/>
      <c r="G21" s="74"/>
      <c r="H21" s="77"/>
      <c r="I21" s="3"/>
      <c r="N21" s="3"/>
    </row>
    <row r="22" spans="2:14" x14ac:dyDescent="0.25">
      <c r="B22" s="25" t="s">
        <v>10</v>
      </c>
      <c r="C22" s="40">
        <v>7.0000000000000001E-3</v>
      </c>
      <c r="D22" s="27">
        <f t="shared" si="0"/>
        <v>2100</v>
      </c>
      <c r="E22" s="80">
        <f t="shared" si="1"/>
        <v>0.42</v>
      </c>
      <c r="F22" s="19"/>
      <c r="G22" s="74"/>
      <c r="H22" s="77"/>
      <c r="I22" s="3"/>
      <c r="N22" s="3"/>
    </row>
    <row r="23" spans="2:14" x14ac:dyDescent="0.25">
      <c r="B23" s="25" t="s">
        <v>11</v>
      </c>
      <c r="C23" s="40">
        <v>3.5999999999999997E-2</v>
      </c>
      <c r="D23" s="27">
        <f t="shared" si="0"/>
        <v>10800</v>
      </c>
      <c r="E23" s="80">
        <f t="shared" si="1"/>
        <v>2.16</v>
      </c>
      <c r="F23" s="19"/>
      <c r="G23" s="74"/>
      <c r="H23" s="77"/>
      <c r="I23" s="3"/>
      <c r="N23" s="3"/>
    </row>
    <row r="24" spans="2:14" ht="17.25" x14ac:dyDescent="0.4">
      <c r="B24" s="28" t="s">
        <v>12</v>
      </c>
      <c r="C24" s="41">
        <v>0.10100000000000001</v>
      </c>
      <c r="D24" s="29">
        <f t="shared" si="0"/>
        <v>30300.000000000004</v>
      </c>
      <c r="E24" s="81">
        <f t="shared" si="1"/>
        <v>6.0600000000000005</v>
      </c>
      <c r="F24" s="20"/>
      <c r="G24" s="74"/>
      <c r="H24" s="77"/>
      <c r="I24" s="3"/>
      <c r="N24" s="3"/>
    </row>
    <row r="25" spans="2:14" x14ac:dyDescent="0.25">
      <c r="B25" s="4" t="s">
        <v>13</v>
      </c>
      <c r="C25" s="30">
        <f>SUM(C18:C24)</f>
        <v>1.0000000000000002</v>
      </c>
      <c r="D25" s="24">
        <f>SUM(D18:D24)</f>
        <v>300000</v>
      </c>
      <c r="E25" s="24">
        <f t="shared" si="1"/>
        <v>60</v>
      </c>
      <c r="F25" s="21"/>
      <c r="G25" s="74"/>
      <c r="H25" s="77"/>
      <c r="I25" s="3"/>
      <c r="N25" s="3"/>
    </row>
    <row r="26" spans="2:14" x14ac:dyDescent="0.25">
      <c r="F26" s="19"/>
      <c r="G26" s="74"/>
      <c r="H26" s="77"/>
      <c r="I26" s="3"/>
      <c r="N26" s="3"/>
    </row>
    <row r="27" spans="2:14" ht="30" x14ac:dyDescent="0.25">
      <c r="B27" s="14" t="s">
        <v>52</v>
      </c>
      <c r="C27" s="15" t="s">
        <v>60</v>
      </c>
      <c r="D27" s="85" t="s">
        <v>59</v>
      </c>
      <c r="E27" s="85" t="s">
        <v>63</v>
      </c>
      <c r="F27" s="21"/>
      <c r="G27" s="75" t="s">
        <v>161</v>
      </c>
      <c r="H27" s="123" t="s">
        <v>181</v>
      </c>
      <c r="I27" s="3"/>
      <c r="N27" s="3"/>
    </row>
    <row r="28" spans="2:14" x14ac:dyDescent="0.25">
      <c r="B28" s="4"/>
      <c r="C28" s="4"/>
      <c r="D28" s="27"/>
      <c r="E28" s="27"/>
      <c r="F28" s="19"/>
      <c r="G28" s="74"/>
      <c r="H28" s="77"/>
      <c r="I28" s="3"/>
      <c r="N28" s="3"/>
    </row>
    <row r="29" spans="2:14" ht="17.25" x14ac:dyDescent="0.4">
      <c r="B29" s="18" t="s">
        <v>65</v>
      </c>
      <c r="C29" s="31">
        <f>SUM(C30:C34)</f>
        <v>7.3999999999999996E-2</v>
      </c>
      <c r="D29" s="32">
        <f>SUM(D30:D34)</f>
        <v>13497.600000000002</v>
      </c>
      <c r="E29" s="35">
        <f t="shared" ref="E29:E34" si="2">D29/$E$12</f>
        <v>2.6995200000000006</v>
      </c>
      <c r="F29" s="22"/>
      <c r="G29" s="74"/>
      <c r="H29" s="35">
        <f>SUM(H30:H35)</f>
        <v>0</v>
      </c>
      <c r="I29" s="3"/>
      <c r="N29" s="3"/>
    </row>
    <row r="30" spans="2:14" x14ac:dyDescent="0.25">
      <c r="B30" s="25" t="s">
        <v>14</v>
      </c>
      <c r="C30" s="40">
        <v>2.1000000000000001E-2</v>
      </c>
      <c r="D30" s="27">
        <f>C30*$D$19</f>
        <v>3830.4</v>
      </c>
      <c r="E30" s="80">
        <f t="shared" si="2"/>
        <v>0.76607999999999998</v>
      </c>
      <c r="F30" s="19"/>
      <c r="G30" s="74" t="s">
        <v>133</v>
      </c>
      <c r="H30" s="27">
        <f>SUMIF(' Inputs Budget'!$P$15:$P$69,'Est. Cost Breakdown'!$G30,' Inputs Budget'!$G$15:$G$69)</f>
        <v>0</v>
      </c>
      <c r="I30" s="3"/>
      <c r="N30" s="3"/>
    </row>
    <row r="31" spans="2:14" x14ac:dyDescent="0.25">
      <c r="B31" s="25" t="s">
        <v>15</v>
      </c>
      <c r="C31" s="40">
        <v>1.2999999999999999E-2</v>
      </c>
      <c r="D31" s="27">
        <f t="shared" ref="D31:D34" si="3">C31*$D$19</f>
        <v>2371.1999999999998</v>
      </c>
      <c r="E31" s="80">
        <f t="shared" si="2"/>
        <v>0.47423999999999994</v>
      </c>
      <c r="F31" s="19"/>
      <c r="G31" s="74" t="s">
        <v>132</v>
      </c>
      <c r="H31" s="27">
        <f>SUMIF(' Inputs Budget'!$P$15:$P$69,'Est. Cost Breakdown'!$G31,' Inputs Budget'!$G$15:$G$69)</f>
        <v>0</v>
      </c>
      <c r="I31" s="3"/>
      <c r="N31" s="3"/>
    </row>
    <row r="32" spans="2:14" x14ac:dyDescent="0.25">
      <c r="B32" s="25" t="s">
        <v>16</v>
      </c>
      <c r="C32" s="40">
        <v>1.4999999999999999E-2</v>
      </c>
      <c r="D32" s="27">
        <f t="shared" si="3"/>
        <v>2736</v>
      </c>
      <c r="E32" s="80">
        <f t="shared" si="2"/>
        <v>0.54720000000000002</v>
      </c>
      <c r="F32" s="19"/>
      <c r="G32" s="74" t="s">
        <v>134</v>
      </c>
      <c r="H32" s="27">
        <f>SUMIF(' Inputs Budget'!$P$15:$P$69,'Est. Cost Breakdown'!$G32,' Inputs Budget'!$G$15:$G$69)</f>
        <v>0</v>
      </c>
      <c r="I32" s="3"/>
      <c r="N32" s="3"/>
    </row>
    <row r="33" spans="1:14" x14ac:dyDescent="0.25">
      <c r="B33" s="25" t="s">
        <v>17</v>
      </c>
      <c r="C33" s="40">
        <v>1.2E-2</v>
      </c>
      <c r="D33" s="27">
        <f t="shared" si="3"/>
        <v>2188.8000000000002</v>
      </c>
      <c r="E33" s="80">
        <f t="shared" si="2"/>
        <v>0.43776000000000004</v>
      </c>
      <c r="F33" s="19"/>
      <c r="G33" s="74" t="s">
        <v>135</v>
      </c>
      <c r="H33" s="27">
        <f>SUMIF(' Inputs Budget'!$P$15:$P$69,'Est. Cost Breakdown'!$G33,' Inputs Budget'!$G$15:$G$69)</f>
        <v>0</v>
      </c>
      <c r="I33" s="3"/>
      <c r="N33" s="3"/>
    </row>
    <row r="34" spans="1:14" x14ac:dyDescent="0.25">
      <c r="B34" s="25" t="s">
        <v>18</v>
      </c>
      <c r="C34" s="40">
        <v>1.2999999999999999E-2</v>
      </c>
      <c r="D34" s="27">
        <f t="shared" si="3"/>
        <v>2371.1999999999998</v>
      </c>
      <c r="E34" s="80">
        <f t="shared" si="2"/>
        <v>0.47423999999999994</v>
      </c>
      <c r="F34" s="19"/>
      <c r="G34" s="74" t="s">
        <v>156</v>
      </c>
      <c r="H34" s="27">
        <f>SUMIF(' Inputs Budget'!$P$15:$P$69,'Est. Cost Breakdown'!$G34,' Inputs Budget'!$G$15:$G$69)</f>
        <v>0</v>
      </c>
      <c r="I34" s="3"/>
      <c r="N34" s="3"/>
    </row>
    <row r="35" spans="1:14" x14ac:dyDescent="0.25">
      <c r="B35" s="192" t="s">
        <v>67</v>
      </c>
      <c r="C35" s="192"/>
      <c r="D35" s="192"/>
      <c r="E35" s="192"/>
      <c r="F35" s="19"/>
      <c r="G35" s="74"/>
      <c r="H35" s="27"/>
      <c r="I35" s="3"/>
      <c r="N35" s="3"/>
    </row>
    <row r="36" spans="1:14" ht="27" customHeight="1" x14ac:dyDescent="0.25">
      <c r="B36" s="25"/>
      <c r="C36" s="26"/>
      <c r="D36" s="27"/>
      <c r="E36" s="27"/>
      <c r="F36" s="23"/>
      <c r="G36" s="74"/>
      <c r="H36" s="27"/>
      <c r="I36" s="3"/>
      <c r="N36" s="3"/>
    </row>
    <row r="37" spans="1:14" ht="17.25" x14ac:dyDescent="0.4">
      <c r="B37" s="33" t="s">
        <v>53</v>
      </c>
      <c r="C37" s="34">
        <f>SUM(C38:C39)</f>
        <v>0.11</v>
      </c>
      <c r="D37" s="35">
        <f>SUM(D38:D39)</f>
        <v>20064</v>
      </c>
      <c r="E37" s="35">
        <f>D37/$E$12</f>
        <v>4.0128000000000004</v>
      </c>
      <c r="F37" s="22">
        <f t="shared" ref="F37" si="4">E37/$E$12</f>
        <v>8.0256000000000012E-4</v>
      </c>
      <c r="G37" s="22"/>
      <c r="H37" s="35">
        <f>SUM(H38:H39)</f>
        <v>0</v>
      </c>
      <c r="I37" s="3"/>
      <c r="N37" s="3"/>
    </row>
    <row r="38" spans="1:14" ht="17.25" x14ac:dyDescent="0.4">
      <c r="B38" s="25" t="s">
        <v>19</v>
      </c>
      <c r="C38" s="40">
        <v>0.10100000000000001</v>
      </c>
      <c r="D38" s="27">
        <f>C38*$D$19</f>
        <v>18422.400000000001</v>
      </c>
      <c r="E38" s="80">
        <f>D38/$E$12</f>
        <v>3.6844800000000002</v>
      </c>
      <c r="F38" s="22"/>
      <c r="G38" s="74" t="s">
        <v>148</v>
      </c>
      <c r="H38" s="27">
        <f>SUMIF(' Inputs Budget'!$P$15:$P$69,'Est. Cost Breakdown'!$G38,' Inputs Budget'!$G$15:$G$69)</f>
        <v>0</v>
      </c>
      <c r="I38" s="3"/>
      <c r="N38" s="3"/>
    </row>
    <row r="39" spans="1:14" x14ac:dyDescent="0.25">
      <c r="B39" s="25" t="s">
        <v>20</v>
      </c>
      <c r="C39" s="40">
        <v>8.9999999999999993E-3</v>
      </c>
      <c r="D39" s="27">
        <f t="shared" ref="D39" si="5">C39*$D$19</f>
        <v>1641.6</v>
      </c>
      <c r="E39" s="80">
        <f>D39/$E$12</f>
        <v>0.32832</v>
      </c>
      <c r="F39" s="19"/>
      <c r="G39" s="74"/>
      <c r="H39" s="27">
        <f>SUMIF(' Inputs Budget'!$P$15:$P$69,'Est. Cost Breakdown'!$G39,' Inputs Budget'!$G$15:$G$69)</f>
        <v>0</v>
      </c>
      <c r="I39" s="3"/>
      <c r="N39" s="3"/>
    </row>
    <row r="40" spans="1:14" x14ac:dyDescent="0.25">
      <c r="B40" s="3"/>
      <c r="C40" s="26"/>
      <c r="D40" s="27"/>
      <c r="E40" s="80"/>
      <c r="F40" s="19"/>
      <c r="G40" s="74"/>
      <c r="H40" s="27"/>
      <c r="I40" s="3"/>
      <c r="N40" s="3"/>
    </row>
    <row r="41" spans="1:14" ht="17.25" x14ac:dyDescent="0.4">
      <c r="B41" s="33" t="s">
        <v>54</v>
      </c>
      <c r="C41" s="34">
        <f>SUM(C42:C46)</f>
        <v>0.20500000000000002</v>
      </c>
      <c r="D41" s="35">
        <f>SUM(D42:D46)</f>
        <v>37391.999999999993</v>
      </c>
      <c r="E41" s="78">
        <f t="shared" ref="E41:E46" si="6">D41/$E$12</f>
        <v>7.4783999999999988</v>
      </c>
      <c r="F41" s="19"/>
      <c r="G41" s="74"/>
      <c r="H41" s="35">
        <f>SUM(H42:H46)</f>
        <v>0</v>
      </c>
      <c r="I41" s="3"/>
      <c r="N41" s="3"/>
    </row>
    <row r="42" spans="1:14" ht="17.25" x14ac:dyDescent="0.4">
      <c r="A42" s="39"/>
      <c r="B42" s="25" t="s">
        <v>21</v>
      </c>
      <c r="C42" s="40">
        <v>0.155</v>
      </c>
      <c r="D42" s="27">
        <f>C42*$D$19</f>
        <v>28272</v>
      </c>
      <c r="E42" s="80">
        <f t="shared" si="6"/>
        <v>5.6543999999999999</v>
      </c>
      <c r="F42" s="22"/>
      <c r="G42" s="74" t="s">
        <v>141</v>
      </c>
      <c r="H42" s="27">
        <f>SUMIF(' Inputs Budget'!$P$15:$P$69,'Est. Cost Breakdown'!$G42,' Inputs Budget'!$G$15:$G$69)</f>
        <v>0</v>
      </c>
      <c r="I42" s="3"/>
      <c r="N42" s="3"/>
    </row>
    <row r="43" spans="1:14" x14ac:dyDescent="0.25">
      <c r="B43" s="25" t="s">
        <v>22</v>
      </c>
      <c r="C43" s="40">
        <v>2.9000000000000001E-2</v>
      </c>
      <c r="D43" s="27">
        <f t="shared" ref="D43:D46" si="7">C43*$D$19</f>
        <v>5289.6</v>
      </c>
      <c r="E43" s="80">
        <f t="shared" si="6"/>
        <v>1.05792</v>
      </c>
      <c r="F43" s="19"/>
      <c r="G43" s="74" t="s">
        <v>142</v>
      </c>
      <c r="H43" s="27">
        <f>SUMIF(' Inputs Budget'!$P$15:$P$69,'Est. Cost Breakdown'!$G43,' Inputs Budget'!$G$15:$G$69)</f>
        <v>0</v>
      </c>
      <c r="I43" s="3"/>
      <c r="N43" s="3"/>
    </row>
    <row r="44" spans="1:14" x14ac:dyDescent="0.25">
      <c r="B44" s="25" t="s">
        <v>23</v>
      </c>
      <c r="C44" s="40">
        <v>1.4E-2</v>
      </c>
      <c r="D44" s="27">
        <f t="shared" si="7"/>
        <v>2553.6</v>
      </c>
      <c r="E44" s="80">
        <f t="shared" si="6"/>
        <v>0.51071999999999995</v>
      </c>
      <c r="F44" s="19"/>
      <c r="G44" s="74"/>
      <c r="H44" s="27">
        <f>SUMIF(' Inputs Budget'!$P$15:$P$69,'Est. Cost Breakdown'!$G44,' Inputs Budget'!$G$15:$G$69)</f>
        <v>0</v>
      </c>
      <c r="I44" s="3"/>
      <c r="N44" s="3"/>
    </row>
    <row r="45" spans="1:14" x14ac:dyDescent="0.25">
      <c r="B45" s="25" t="s">
        <v>24</v>
      </c>
      <c r="C45" s="40">
        <v>3.0000000000000001E-3</v>
      </c>
      <c r="D45" s="27">
        <f t="shared" si="7"/>
        <v>547.20000000000005</v>
      </c>
      <c r="E45" s="80">
        <f t="shared" si="6"/>
        <v>0.10944000000000001</v>
      </c>
      <c r="F45" s="19"/>
      <c r="G45" s="74" t="s">
        <v>158</v>
      </c>
      <c r="H45" s="27">
        <f>SUMIF(' Inputs Budget'!$P$15:$P$69,'Est. Cost Breakdown'!$G45,' Inputs Budget'!$G$15:$G$69)</f>
        <v>0</v>
      </c>
      <c r="I45" s="3"/>
      <c r="N45" s="3"/>
    </row>
    <row r="46" spans="1:14" x14ac:dyDescent="0.25">
      <c r="B46" s="25" t="s">
        <v>25</v>
      </c>
      <c r="C46" s="40">
        <v>4.0000000000000001E-3</v>
      </c>
      <c r="D46" s="27">
        <f t="shared" si="7"/>
        <v>729.6</v>
      </c>
      <c r="E46" s="80">
        <f t="shared" si="6"/>
        <v>0.14591999999999999</v>
      </c>
      <c r="F46" s="19"/>
      <c r="G46" s="74"/>
      <c r="H46" s="27">
        <f>SUMIF(' Inputs Budget'!$P$15:$P$69,'Est. Cost Breakdown'!$G46,' Inputs Budget'!$G$15:$G$69)</f>
        <v>0</v>
      </c>
      <c r="I46" s="3"/>
      <c r="N46" s="3"/>
    </row>
    <row r="47" spans="1:14" x14ac:dyDescent="0.25">
      <c r="B47" s="3"/>
      <c r="C47" s="26"/>
      <c r="D47" s="27"/>
      <c r="E47" s="80"/>
      <c r="F47" s="19"/>
      <c r="G47" s="74"/>
      <c r="H47" s="27"/>
      <c r="I47" s="3"/>
      <c r="N47" s="3"/>
    </row>
    <row r="48" spans="1:14" ht="17.25" x14ac:dyDescent="0.4">
      <c r="B48" s="33" t="s">
        <v>55</v>
      </c>
      <c r="C48" s="34">
        <f>SUM(C49:C52)</f>
        <v>0.11700000000000001</v>
      </c>
      <c r="D48" s="35">
        <f>SUM(D49:D52)</f>
        <v>21340.799999999999</v>
      </c>
      <c r="E48" s="78">
        <f>D48/$E$12</f>
        <v>4.26816</v>
      </c>
      <c r="F48" s="19"/>
      <c r="G48" s="74"/>
      <c r="H48" s="35">
        <f>SUM(H49:H52)</f>
        <v>0</v>
      </c>
      <c r="I48" s="3"/>
      <c r="N48" s="3"/>
    </row>
    <row r="49" spans="2:14" ht="17.25" x14ac:dyDescent="0.4">
      <c r="B49" s="25" t="s">
        <v>26</v>
      </c>
      <c r="C49" s="40">
        <v>0.05</v>
      </c>
      <c r="D49" s="27">
        <f>C49*$D$19</f>
        <v>9120</v>
      </c>
      <c r="E49" s="80">
        <f>D49/$E$12</f>
        <v>1.8240000000000001</v>
      </c>
      <c r="F49" s="22"/>
      <c r="G49" s="74" t="s">
        <v>157</v>
      </c>
      <c r="H49" s="27">
        <f>SUMIF(' Inputs Budget'!$P$15:$P$69,'Est. Cost Breakdown'!$G49,' Inputs Budget'!$G$15:$G$69)</f>
        <v>0</v>
      </c>
      <c r="I49" s="3"/>
      <c r="N49" s="3"/>
    </row>
    <row r="50" spans="2:14" x14ac:dyDescent="0.25">
      <c r="B50" s="25" t="s">
        <v>27</v>
      </c>
      <c r="C50" s="40">
        <v>2.9000000000000001E-2</v>
      </c>
      <c r="D50" s="27">
        <f t="shared" ref="D50:D52" si="8">C50*$D$19</f>
        <v>5289.6</v>
      </c>
      <c r="E50" s="80">
        <f>D50/$E$12</f>
        <v>1.05792</v>
      </c>
      <c r="F50" s="19"/>
      <c r="G50" s="74" t="s">
        <v>143</v>
      </c>
      <c r="H50" s="27">
        <f>SUMIF(' Inputs Budget'!$P$15:$P$69,'Est. Cost Breakdown'!$G50,' Inputs Budget'!$G$15:$G$69)</f>
        <v>0</v>
      </c>
      <c r="I50" s="3"/>
      <c r="N50" s="3"/>
    </row>
    <row r="51" spans="2:14" x14ac:dyDescent="0.25">
      <c r="B51" s="25" t="s">
        <v>28</v>
      </c>
      <c r="C51" s="40">
        <v>3.4000000000000002E-2</v>
      </c>
      <c r="D51" s="27">
        <f t="shared" si="8"/>
        <v>6201.6</v>
      </c>
      <c r="E51" s="80">
        <f>D51/$E$12</f>
        <v>1.2403200000000001</v>
      </c>
      <c r="F51" s="19"/>
      <c r="G51" s="74" t="s">
        <v>149</v>
      </c>
      <c r="H51" s="27">
        <f>SUMIF(' Inputs Budget'!$P$15:$P$69,'Est. Cost Breakdown'!$G51,' Inputs Budget'!$G$15:$G$69)</f>
        <v>0</v>
      </c>
      <c r="I51" s="3"/>
      <c r="N51" s="3"/>
    </row>
    <row r="52" spans="2:14" x14ac:dyDescent="0.25">
      <c r="B52" s="25" t="s">
        <v>29</v>
      </c>
      <c r="C52" s="40">
        <v>4.0000000000000001E-3</v>
      </c>
      <c r="D52" s="27">
        <f t="shared" si="8"/>
        <v>729.6</v>
      </c>
      <c r="E52" s="80">
        <f>D52/$E$12</f>
        <v>0.14591999999999999</v>
      </c>
      <c r="F52" s="19"/>
      <c r="G52" s="74"/>
      <c r="H52" s="27">
        <f>SUMIF(' Inputs Budget'!$P$15:$P$69,'Est. Cost Breakdown'!$G52,' Inputs Budget'!$G$15:$G$69)</f>
        <v>0</v>
      </c>
      <c r="I52" s="3"/>
      <c r="N52" s="3"/>
    </row>
    <row r="53" spans="2:14" x14ac:dyDescent="0.25">
      <c r="B53" s="3"/>
      <c r="C53" s="26"/>
      <c r="D53" s="27"/>
      <c r="E53" s="27"/>
      <c r="F53" s="19"/>
      <c r="G53" s="74"/>
      <c r="H53" s="27"/>
      <c r="I53" s="3"/>
      <c r="N53" s="3"/>
    </row>
    <row r="54" spans="2:14" ht="17.25" x14ac:dyDescent="0.4">
      <c r="B54" s="18" t="s">
        <v>56</v>
      </c>
      <c r="C54" s="31">
        <f>SUM(C55:C58)</f>
        <v>0.17899999999999999</v>
      </c>
      <c r="D54" s="32">
        <f>SUM(D55:D58)</f>
        <v>32649.599999999999</v>
      </c>
      <c r="E54" s="78">
        <f>D54/$E$12</f>
        <v>6.5299199999999997</v>
      </c>
      <c r="F54" s="19"/>
      <c r="G54" s="74"/>
      <c r="H54" s="35">
        <f>SUM(H55:H58)</f>
        <v>0</v>
      </c>
      <c r="I54" s="3"/>
      <c r="N54" s="3"/>
    </row>
    <row r="55" spans="2:14" x14ac:dyDescent="0.25">
      <c r="B55" s="25" t="s">
        <v>30</v>
      </c>
      <c r="C55" s="40">
        <v>5.8000000000000003E-2</v>
      </c>
      <c r="D55" s="27">
        <f>C55*$D$19</f>
        <v>10579.2</v>
      </c>
      <c r="E55" s="80">
        <f>D55/$E$12</f>
        <v>2.1158399999999999</v>
      </c>
      <c r="F55" s="19"/>
      <c r="G55" s="74" t="s">
        <v>138</v>
      </c>
      <c r="H55" s="27">
        <f>SUMIF(' Inputs Budget'!$P$15:$P$69,'Est. Cost Breakdown'!$G55,' Inputs Budget'!$G$15:$G$69)</f>
        <v>0</v>
      </c>
      <c r="I55" s="3"/>
      <c r="N55" s="3"/>
    </row>
    <row r="56" spans="2:14" ht="17.25" x14ac:dyDescent="0.4">
      <c r="B56" s="25" t="s">
        <v>31</v>
      </c>
      <c r="C56" s="40">
        <v>6.0999999999999999E-2</v>
      </c>
      <c r="D56" s="27">
        <f t="shared" ref="D56:D58" si="9">C56*$D$19</f>
        <v>11126.4</v>
      </c>
      <c r="E56" s="80">
        <f>D56/$E$12</f>
        <v>2.2252800000000001</v>
      </c>
      <c r="F56" s="22"/>
      <c r="G56" s="74" t="s">
        <v>139</v>
      </c>
      <c r="H56" s="27">
        <f>SUMIF(' Inputs Budget'!$P$15:$P$69,'Est. Cost Breakdown'!$G56,' Inputs Budget'!$G$15:$G$69)</f>
        <v>0</v>
      </c>
      <c r="I56" s="3"/>
      <c r="N56" s="3"/>
    </row>
    <row r="57" spans="2:14" x14ac:dyDescent="0.25">
      <c r="B57" s="25" t="s">
        <v>32</v>
      </c>
      <c r="C57" s="40">
        <v>5.6000000000000001E-2</v>
      </c>
      <c r="D57" s="27">
        <f t="shared" si="9"/>
        <v>10214.4</v>
      </c>
      <c r="E57" s="80">
        <f>D57/$E$12</f>
        <v>2.0428799999999998</v>
      </c>
      <c r="F57" s="19"/>
      <c r="G57" s="74" t="s">
        <v>140</v>
      </c>
      <c r="H57" s="27">
        <f>SUMIF(' Inputs Budget'!$P$15:$P$69,'Est. Cost Breakdown'!$G57,' Inputs Budget'!$G$15:$G$69)</f>
        <v>0</v>
      </c>
      <c r="I57" s="3"/>
      <c r="N57" s="3"/>
    </row>
    <row r="58" spans="2:14" x14ac:dyDescent="0.25">
      <c r="B58" s="25" t="s">
        <v>33</v>
      </c>
      <c r="C58" s="40">
        <v>4.0000000000000001E-3</v>
      </c>
      <c r="D58" s="27">
        <f t="shared" si="9"/>
        <v>729.6</v>
      </c>
      <c r="E58" s="80">
        <f>D58/$E$12</f>
        <v>0.14591999999999999</v>
      </c>
      <c r="F58" s="19"/>
      <c r="G58" s="74"/>
      <c r="H58" s="27">
        <f>SUMIF(' Inputs Budget'!$P$15:$P$69,'Est. Cost Breakdown'!$G58,' Inputs Budget'!$G$15:$G$69)</f>
        <v>0</v>
      </c>
      <c r="I58" s="3"/>
      <c r="N58" s="3"/>
    </row>
    <row r="59" spans="2:14" x14ac:dyDescent="0.25">
      <c r="B59" s="3"/>
      <c r="C59" s="26"/>
      <c r="D59" s="27"/>
      <c r="E59" s="80"/>
      <c r="F59" s="19"/>
      <c r="G59" s="74"/>
      <c r="H59" s="27"/>
      <c r="I59" s="3"/>
      <c r="N59" s="3"/>
    </row>
    <row r="60" spans="2:14" ht="17.25" x14ac:dyDescent="0.4">
      <c r="B60" s="33" t="s">
        <v>57</v>
      </c>
      <c r="C60" s="34">
        <f>SUM(C61:C71)</f>
        <v>0.23900000000000002</v>
      </c>
      <c r="D60" s="35">
        <f>SUM(D61:D71)</f>
        <v>43593.599999999999</v>
      </c>
      <c r="E60" s="78">
        <f t="shared" ref="E60:E71" si="10">D60/$E$12</f>
        <v>8.7187199999999994</v>
      </c>
      <c r="F60" s="19"/>
      <c r="G60" s="74"/>
      <c r="H60" s="35">
        <f>SUM(H61:H71)</f>
        <v>0</v>
      </c>
      <c r="I60" s="3"/>
      <c r="N60" s="3"/>
    </row>
    <row r="61" spans="2:14" x14ac:dyDescent="0.25">
      <c r="B61" s="25" t="s">
        <v>34</v>
      </c>
      <c r="C61" s="40">
        <v>1.7000000000000001E-2</v>
      </c>
      <c r="D61" s="27">
        <f>C61*$D$19</f>
        <v>3100.8</v>
      </c>
      <c r="E61" s="80">
        <f t="shared" si="10"/>
        <v>0.62016000000000004</v>
      </c>
      <c r="F61" s="19"/>
      <c r="G61" s="74" t="s">
        <v>144</v>
      </c>
      <c r="H61" s="27">
        <f>SUMIF(' Inputs Budget'!$P$15:$P$69,'Est. Cost Breakdown'!$G61,' Inputs Budget'!$G$15:$G$69)</f>
        <v>0</v>
      </c>
      <c r="I61" s="3"/>
      <c r="N61" s="3"/>
    </row>
    <row r="62" spans="2:14" x14ac:dyDescent="0.25">
      <c r="B62" s="25" t="s">
        <v>35</v>
      </c>
      <c r="C62" s="40">
        <v>3.4000000000000002E-2</v>
      </c>
      <c r="D62" s="27">
        <f t="shared" ref="D62:D71" si="11">C62*$D$19</f>
        <v>6201.6</v>
      </c>
      <c r="E62" s="80">
        <f t="shared" si="10"/>
        <v>1.2403200000000001</v>
      </c>
      <c r="F62" s="19"/>
      <c r="G62" s="74" t="s">
        <v>145</v>
      </c>
      <c r="H62" s="27">
        <f>SUMIF(' Inputs Budget'!$P$15:$P$69,'Est. Cost Breakdown'!$G62,' Inputs Budget'!$G$15:$G$69)</f>
        <v>0</v>
      </c>
      <c r="I62" s="3"/>
      <c r="N62" s="3"/>
    </row>
    <row r="63" spans="2:14" x14ac:dyDescent="0.25">
      <c r="B63" s="25" t="s">
        <v>36</v>
      </c>
      <c r="C63" s="40">
        <v>3.2000000000000001E-2</v>
      </c>
      <c r="D63" s="27">
        <f t="shared" si="11"/>
        <v>5836.8</v>
      </c>
      <c r="E63" s="80">
        <f t="shared" si="10"/>
        <v>1.16736</v>
      </c>
      <c r="F63" s="19"/>
      <c r="G63" s="74" t="s">
        <v>146</v>
      </c>
      <c r="H63" s="27">
        <f>SUMIF(' Inputs Budget'!$P$15:$P$69,'Est. Cost Breakdown'!$G63,' Inputs Budget'!$G$15:$G$69)</f>
        <v>0</v>
      </c>
      <c r="I63" s="3"/>
      <c r="N63" s="3"/>
    </row>
    <row r="64" spans="2:14" x14ac:dyDescent="0.25">
      <c r="B64" s="25" t="s">
        <v>37</v>
      </c>
      <c r="C64" s="40">
        <v>2.1999999999999999E-2</v>
      </c>
      <c r="D64" s="27">
        <f t="shared" si="11"/>
        <v>4012.7999999999997</v>
      </c>
      <c r="E64" s="80">
        <f t="shared" si="10"/>
        <v>0.80255999999999994</v>
      </c>
      <c r="F64" s="19"/>
      <c r="G64" s="74" t="s">
        <v>151</v>
      </c>
      <c r="H64" s="27">
        <f>SUMIF(' Inputs Budget'!$P$15:$P$69,'Est. Cost Breakdown'!$G64,' Inputs Budget'!$G$15:$G$69)</f>
        <v>0</v>
      </c>
      <c r="I64" s="3"/>
      <c r="N64" s="3"/>
    </row>
    <row r="65" spans="2:14" ht="17.25" x14ac:dyDescent="0.4">
      <c r="B65" s="25" t="s">
        <v>38</v>
      </c>
      <c r="C65" s="40">
        <v>1.0999999999999999E-2</v>
      </c>
      <c r="D65" s="27">
        <f t="shared" si="11"/>
        <v>2006.3999999999999</v>
      </c>
      <c r="E65" s="80">
        <f t="shared" si="10"/>
        <v>0.40127999999999997</v>
      </c>
      <c r="F65" s="22"/>
      <c r="G65" s="74" t="s">
        <v>152</v>
      </c>
      <c r="H65" s="27">
        <f>SUMIF(' Inputs Budget'!$P$15:$P$69,'Est. Cost Breakdown'!$G65,' Inputs Budget'!$G$15:$G$69)</f>
        <v>0</v>
      </c>
      <c r="I65" s="3"/>
      <c r="N65" s="3"/>
    </row>
    <row r="66" spans="2:14" x14ac:dyDescent="0.25">
      <c r="B66" s="25" t="s">
        <v>39</v>
      </c>
      <c r="C66" s="40">
        <v>4.4999999999999998E-2</v>
      </c>
      <c r="D66" s="27">
        <f t="shared" si="11"/>
        <v>8208</v>
      </c>
      <c r="E66" s="80">
        <f t="shared" si="10"/>
        <v>1.6415999999999999</v>
      </c>
      <c r="F66" s="19"/>
      <c r="G66" s="74" t="s">
        <v>147</v>
      </c>
      <c r="H66" s="27">
        <f>SUMIF(' Inputs Budget'!$P$15:$P$69,'Est. Cost Breakdown'!$G66,' Inputs Budget'!$G$15:$G$69)</f>
        <v>0</v>
      </c>
      <c r="I66" s="3"/>
      <c r="N66" s="3"/>
    </row>
    <row r="67" spans="2:14" x14ac:dyDescent="0.25">
      <c r="B67" s="25" t="s">
        <v>40</v>
      </c>
      <c r="C67" s="40">
        <v>1.6E-2</v>
      </c>
      <c r="D67" s="27">
        <f t="shared" si="11"/>
        <v>2918.4</v>
      </c>
      <c r="E67" s="80">
        <f t="shared" si="10"/>
        <v>0.58367999999999998</v>
      </c>
      <c r="F67" s="19"/>
      <c r="G67" s="74" t="s">
        <v>150</v>
      </c>
      <c r="H67" s="27">
        <f>SUMIF(' Inputs Budget'!$P$15:$P$69,'Est. Cost Breakdown'!$G67,' Inputs Budget'!$G$15:$G$69)</f>
        <v>0</v>
      </c>
      <c r="I67" s="3"/>
      <c r="N67" s="3"/>
    </row>
    <row r="68" spans="2:14" x14ac:dyDescent="0.25">
      <c r="B68" s="25" t="s">
        <v>41</v>
      </c>
      <c r="C68" s="40">
        <v>3.3000000000000002E-2</v>
      </c>
      <c r="D68" s="27">
        <f t="shared" si="11"/>
        <v>6019.2000000000007</v>
      </c>
      <c r="E68" s="80">
        <f t="shared" si="10"/>
        <v>1.2038400000000002</v>
      </c>
      <c r="F68" s="19"/>
      <c r="G68" s="74" t="s">
        <v>155</v>
      </c>
      <c r="H68" s="27">
        <f>SUMIF(' Inputs Budget'!$P$15:$P$69,'Est. Cost Breakdown'!$G68,' Inputs Budget'!$G$15:$G$69)</f>
        <v>0</v>
      </c>
      <c r="I68" s="3"/>
      <c r="N68" s="3"/>
    </row>
    <row r="69" spans="2:14" x14ac:dyDescent="0.25">
      <c r="B69" s="25" t="s">
        <v>42</v>
      </c>
      <c r="C69" s="40">
        <v>1.2999999999999999E-2</v>
      </c>
      <c r="D69" s="27">
        <f t="shared" si="11"/>
        <v>2371.1999999999998</v>
      </c>
      <c r="E69" s="80">
        <f t="shared" si="10"/>
        <v>0.47423999999999994</v>
      </c>
      <c r="F69" s="19"/>
      <c r="G69" s="74" t="s">
        <v>154</v>
      </c>
      <c r="H69" s="27">
        <f>SUMIF(' Inputs Budget'!$P$15:$P$69,'Est. Cost Breakdown'!$G69,' Inputs Budget'!$G$15:$G$69)</f>
        <v>0</v>
      </c>
      <c r="I69" s="3"/>
      <c r="N69" s="3"/>
    </row>
    <row r="70" spans="2:14" x14ac:dyDescent="0.25">
      <c r="B70" s="25" t="s">
        <v>43</v>
      </c>
      <c r="C70" s="40">
        <v>4.0000000000000001E-3</v>
      </c>
      <c r="D70" s="27">
        <f t="shared" si="11"/>
        <v>729.6</v>
      </c>
      <c r="E70" s="80">
        <f t="shared" si="10"/>
        <v>0.14591999999999999</v>
      </c>
      <c r="F70" s="19"/>
      <c r="G70" s="74" t="s">
        <v>153</v>
      </c>
      <c r="H70" s="27">
        <f>SUMIF(' Inputs Budget'!$P$15:$P$69,'Est. Cost Breakdown'!$G70,' Inputs Budget'!$G$15:$G$69)</f>
        <v>0</v>
      </c>
      <c r="I70" s="3"/>
      <c r="N70" s="3"/>
    </row>
    <row r="71" spans="2:14" x14ac:dyDescent="0.25">
      <c r="B71" s="25" t="s">
        <v>44</v>
      </c>
      <c r="C71" s="40">
        <v>1.2E-2</v>
      </c>
      <c r="D71" s="27">
        <f t="shared" si="11"/>
        <v>2188.8000000000002</v>
      </c>
      <c r="E71" s="80">
        <f t="shared" si="10"/>
        <v>0.43776000000000004</v>
      </c>
      <c r="F71" s="19"/>
      <c r="G71" s="74" t="s">
        <v>160</v>
      </c>
      <c r="H71" s="27">
        <f>SUMIF(' Inputs Budget'!$P$15:$P$69,'Est. Cost Breakdown'!$G71,' Inputs Budget'!$G$15:$G$69)</f>
        <v>0</v>
      </c>
      <c r="I71" s="3"/>
      <c r="N71" s="3"/>
    </row>
    <row r="72" spans="2:14" x14ac:dyDescent="0.25">
      <c r="B72" s="3"/>
      <c r="C72" s="26"/>
      <c r="D72" s="27"/>
      <c r="E72" s="27"/>
      <c r="F72" s="19"/>
      <c r="G72" s="74"/>
      <c r="H72" s="27"/>
      <c r="I72" s="3"/>
      <c r="N72" s="3"/>
    </row>
    <row r="73" spans="2:14" ht="17.25" x14ac:dyDescent="0.4">
      <c r="B73" s="33" t="s">
        <v>58</v>
      </c>
      <c r="C73" s="34">
        <f>SUM(C74:C78)</f>
        <v>5.8999999999999997E-2</v>
      </c>
      <c r="D73" s="35">
        <f>SUM(D74:D78)</f>
        <v>10761.599999999999</v>
      </c>
      <c r="E73" s="78">
        <f t="shared" ref="E73:E78" si="12">D73/$E$12</f>
        <v>2.1523199999999996</v>
      </c>
      <c r="F73" s="19"/>
      <c r="G73" s="74"/>
      <c r="H73" s="35">
        <f>SUM(H74:H78)</f>
        <v>0</v>
      </c>
      <c r="I73" s="3"/>
      <c r="N73" s="3"/>
    </row>
    <row r="74" spans="2:14" x14ac:dyDescent="0.25">
      <c r="B74" s="25" t="s">
        <v>45</v>
      </c>
      <c r="C74" s="40">
        <v>2.3E-2</v>
      </c>
      <c r="D74" s="27">
        <f>C74*$D$19</f>
        <v>4195.2</v>
      </c>
      <c r="E74" s="80">
        <f t="shared" si="12"/>
        <v>0.83904000000000001</v>
      </c>
      <c r="F74" s="19"/>
      <c r="G74" s="74" t="s">
        <v>137</v>
      </c>
      <c r="H74" s="27">
        <f>SUMIF(' Inputs Budget'!$P$15:$P$69,'Est. Cost Breakdown'!$G74,' Inputs Budget'!$G$15:$G$69)</f>
        <v>0</v>
      </c>
      <c r="I74" s="3"/>
      <c r="N74" s="3"/>
    </row>
    <row r="75" spans="2:14" x14ac:dyDescent="0.25">
      <c r="B75" s="25" t="s">
        <v>46</v>
      </c>
      <c r="C75" s="40">
        <v>6.0000000000000001E-3</v>
      </c>
      <c r="D75" s="27">
        <f t="shared" ref="D75:D78" si="13">C75*$D$19</f>
        <v>1094.4000000000001</v>
      </c>
      <c r="E75" s="80">
        <f t="shared" si="12"/>
        <v>0.21888000000000002</v>
      </c>
      <c r="F75" s="19"/>
      <c r="G75" s="74" t="s">
        <v>164</v>
      </c>
      <c r="H75" s="27">
        <f>SUMIF(' Inputs Budget'!$P$15:$P$69,'Est. Cost Breakdown'!$G75,' Inputs Budget'!$G$15:$G$69)</f>
        <v>0</v>
      </c>
      <c r="I75" s="3"/>
      <c r="N75" s="3"/>
    </row>
    <row r="76" spans="2:14" x14ac:dyDescent="0.25">
      <c r="B76" s="25" t="s">
        <v>47</v>
      </c>
      <c r="C76" s="40">
        <v>2.1999999999999999E-2</v>
      </c>
      <c r="D76" s="27">
        <f t="shared" si="13"/>
        <v>4012.7999999999997</v>
      </c>
      <c r="E76" s="80">
        <f t="shared" si="12"/>
        <v>0.80255999999999994</v>
      </c>
      <c r="F76" s="19"/>
      <c r="G76" s="74"/>
      <c r="H76" s="27">
        <f>SUMIF(' Inputs Budget'!$P$15:$P$69,'Est. Cost Breakdown'!$G76,' Inputs Budget'!$G$15:$G$69)</f>
        <v>0</v>
      </c>
      <c r="I76" s="3"/>
      <c r="N76" s="3"/>
    </row>
    <row r="77" spans="2:14" x14ac:dyDescent="0.25">
      <c r="B77" s="25" t="s">
        <v>48</v>
      </c>
      <c r="C77" s="40">
        <v>6.0000000000000001E-3</v>
      </c>
      <c r="D77" s="27">
        <f t="shared" si="13"/>
        <v>1094.4000000000001</v>
      </c>
      <c r="E77" s="80">
        <f t="shared" si="12"/>
        <v>0.21888000000000002</v>
      </c>
      <c r="F77" s="19"/>
      <c r="G77" s="74" t="s">
        <v>136</v>
      </c>
      <c r="H77" s="27">
        <f>SUMIF(' Inputs Budget'!$P$15:$P$69,'Est. Cost Breakdown'!$G77,' Inputs Budget'!$G$15:$G$69)</f>
        <v>0</v>
      </c>
      <c r="I77" s="3"/>
      <c r="N77" s="3"/>
    </row>
    <row r="78" spans="2:14" x14ac:dyDescent="0.25">
      <c r="B78" s="25" t="s">
        <v>49</v>
      </c>
      <c r="C78" s="40">
        <v>2E-3</v>
      </c>
      <c r="D78" s="27">
        <f t="shared" si="13"/>
        <v>364.8</v>
      </c>
      <c r="E78" s="80">
        <f t="shared" si="12"/>
        <v>7.2959999999999997E-2</v>
      </c>
      <c r="F78" s="19"/>
      <c r="G78" s="74"/>
      <c r="H78" s="27">
        <f>SUMIF(' Inputs Budget'!$P$15:$P$69,'Est. Cost Breakdown'!$G78,' Inputs Budget'!$G$15:$G$69)</f>
        <v>0</v>
      </c>
      <c r="I78" s="3"/>
      <c r="N78" s="3"/>
    </row>
    <row r="79" spans="2:14" x14ac:dyDescent="0.25">
      <c r="B79" s="3"/>
      <c r="C79" s="36"/>
      <c r="D79" s="27"/>
      <c r="E79" s="80"/>
      <c r="F79" s="19"/>
      <c r="G79" s="74"/>
      <c r="H79" s="27"/>
      <c r="I79" s="3"/>
      <c r="N79" s="3"/>
    </row>
    <row r="80" spans="2:14" ht="17.25" x14ac:dyDescent="0.4">
      <c r="B80" s="33" t="s">
        <v>64</v>
      </c>
      <c r="C80" s="34">
        <v>1.7000000000000001E-2</v>
      </c>
      <c r="D80" s="35">
        <f>C80*$D$19</f>
        <v>3100.8</v>
      </c>
      <c r="E80" s="78">
        <f>D80/$E$12</f>
        <v>0.62016000000000004</v>
      </c>
      <c r="F80" s="19"/>
      <c r="G80" s="74"/>
      <c r="H80" s="35">
        <f>SUM(H81)</f>
        <v>0</v>
      </c>
      <c r="I80" s="3"/>
      <c r="N80" s="3"/>
    </row>
    <row r="81" spans="2:14" ht="17.25" x14ac:dyDescent="0.4">
      <c r="B81" s="3" t="s">
        <v>165</v>
      </c>
      <c r="C81" s="3"/>
      <c r="D81" s="27"/>
      <c r="E81" s="27"/>
      <c r="F81" s="22"/>
      <c r="G81" s="74" t="s">
        <v>163</v>
      </c>
      <c r="H81" s="27">
        <f>SUMIF(' Inputs Budget'!$P$15:$P$69,'Est. Cost Breakdown'!$G81,' Inputs Budget'!$G$15:$G$69)</f>
        <v>0</v>
      </c>
      <c r="I81" s="3"/>
      <c r="N81" s="3"/>
    </row>
    <row r="82" spans="2:14" ht="17.25" x14ac:dyDescent="0.4">
      <c r="B82" s="3"/>
      <c r="C82" s="3"/>
      <c r="D82" s="27"/>
      <c r="E82" s="27"/>
      <c r="F82" s="22"/>
      <c r="G82" s="74"/>
      <c r="H82" s="27"/>
      <c r="I82" s="3"/>
      <c r="N82" s="3"/>
    </row>
    <row r="83" spans="2:14" x14ac:dyDescent="0.25">
      <c r="B83" s="87" t="s">
        <v>50</v>
      </c>
      <c r="C83" s="88">
        <f>SUM(C80,C73,C60,C54,C48,C41,C37,C29)</f>
        <v>1</v>
      </c>
      <c r="D83" s="89">
        <f>SUM(D80,D73,D60,D54,D48,D41,D37,D29)</f>
        <v>182400</v>
      </c>
      <c r="E83" s="89">
        <f>SUM(E80,E73,E60,E54,E48,E41,E37,E29)</f>
        <v>36.479999999999997</v>
      </c>
      <c r="F83" s="90"/>
      <c r="G83" s="91"/>
      <c r="H83" s="89">
        <f>SUM(H80,H73,H60,H54,H48,H41,H37,H29)</f>
        <v>0</v>
      </c>
      <c r="I83" s="3"/>
      <c r="N83" s="3"/>
    </row>
    <row r="84" spans="2:14" x14ac:dyDescent="0.25">
      <c r="B84" s="25"/>
      <c r="C84" s="26"/>
      <c r="D84" s="27"/>
      <c r="E84" s="27"/>
      <c r="F84" s="19"/>
      <c r="G84" s="74"/>
      <c r="H84" s="77"/>
      <c r="I84" s="3"/>
      <c r="N84" s="3"/>
    </row>
    <row r="85" spans="2:14" x14ac:dyDescent="0.25">
      <c r="B85" s="25"/>
      <c r="C85" s="26"/>
      <c r="D85" s="27"/>
      <c r="E85" s="27"/>
      <c r="F85" s="19"/>
      <c r="G85" s="74"/>
      <c r="H85" s="77"/>
      <c r="I85" s="3"/>
      <c r="N85" s="3"/>
    </row>
    <row r="86" spans="2:14" x14ac:dyDescent="0.25">
      <c r="B86" s="25"/>
      <c r="C86" s="26"/>
      <c r="D86" s="27"/>
      <c r="E86" s="27"/>
      <c r="F86" s="19"/>
      <c r="G86" s="74"/>
      <c r="H86" s="77"/>
      <c r="I86" s="3"/>
      <c r="N86" s="3"/>
    </row>
    <row r="87" spans="2:14" x14ac:dyDescent="0.25">
      <c r="B87" s="25"/>
      <c r="C87" s="26"/>
      <c r="D87" s="27"/>
      <c r="E87" s="27"/>
      <c r="F87" s="19"/>
      <c r="G87" s="74"/>
      <c r="H87" s="77"/>
      <c r="I87" s="3"/>
      <c r="N87" s="3"/>
    </row>
    <row r="88" spans="2:14" x14ac:dyDescent="0.25">
      <c r="B88" s="3"/>
      <c r="C88" s="36"/>
      <c r="D88" s="27"/>
      <c r="E88" s="27"/>
      <c r="F88" s="19"/>
      <c r="G88" s="74"/>
      <c r="H88" s="77"/>
      <c r="I88" s="3"/>
      <c r="N88" s="3"/>
    </row>
    <row r="89" spans="2:14" ht="17.25" x14ac:dyDescent="0.4">
      <c r="B89" s="33"/>
      <c r="C89" s="34"/>
      <c r="D89" s="35"/>
      <c r="E89" s="35"/>
      <c r="F89" s="22"/>
      <c r="G89" s="73"/>
      <c r="H89" s="92"/>
      <c r="I89" s="3"/>
      <c r="N89" s="3"/>
    </row>
    <row r="90" spans="2:14" x14ac:dyDescent="0.25">
      <c r="B90" s="3"/>
      <c r="C90" s="3"/>
      <c r="D90" s="27"/>
      <c r="E90" s="27"/>
      <c r="G90" s="74"/>
      <c r="H90" s="77"/>
      <c r="I90" s="3"/>
      <c r="N90" s="3"/>
    </row>
    <row r="91" spans="2:14" x14ac:dyDescent="0.25">
      <c r="B91" s="4"/>
      <c r="C91" s="37"/>
      <c r="D91" s="24"/>
      <c r="E91" s="24"/>
      <c r="F91" s="24"/>
      <c r="G91" s="74"/>
      <c r="H91" s="93"/>
      <c r="I91" s="3"/>
      <c r="N91" s="3"/>
    </row>
    <row r="92" spans="2:14" x14ac:dyDescent="0.25">
      <c r="B92" s="3"/>
      <c r="C92" s="3"/>
      <c r="D92" s="27"/>
      <c r="E92" s="27"/>
      <c r="G92" s="73"/>
      <c r="H92" s="77"/>
      <c r="I92" s="3"/>
    </row>
    <row r="93" spans="2:14" x14ac:dyDescent="0.25">
      <c r="B93" s="3"/>
      <c r="C93" s="3"/>
      <c r="D93" s="27"/>
      <c r="E93" s="27"/>
      <c r="G93" s="73"/>
      <c r="H93" s="77"/>
      <c r="I93" s="3"/>
    </row>
    <row r="94" spans="2:14" x14ac:dyDescent="0.25">
      <c r="B94" s="3"/>
      <c r="C94" s="3"/>
      <c r="D94" s="27"/>
      <c r="E94" s="27"/>
      <c r="G94" s="73"/>
      <c r="H94" s="77"/>
      <c r="I94" s="3"/>
    </row>
    <row r="95" spans="2:14" x14ac:dyDescent="0.25">
      <c r="B95" s="3"/>
      <c r="C95" s="3"/>
      <c r="D95" s="27"/>
      <c r="E95" s="27"/>
      <c r="G95" s="73"/>
      <c r="H95" s="77"/>
      <c r="I95" s="3"/>
    </row>
  </sheetData>
  <mergeCells count="3">
    <mergeCell ref="B4:E4"/>
    <mergeCell ref="B5:E6"/>
    <mergeCell ref="B35:E3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6E30D-00DD-438A-B2C2-6204DAAB88E0}">
  <dimension ref="A1:A162"/>
  <sheetViews>
    <sheetView workbookViewId="0">
      <selection activeCell="A23" sqref="A23"/>
    </sheetView>
  </sheetViews>
  <sheetFormatPr defaultColWidth="0" defaultRowHeight="15" x14ac:dyDescent="0.25"/>
  <cols>
    <col min="1" max="1" width="92.42578125" customWidth="1"/>
    <col min="2" max="16384" width="9.140625" hidden="1"/>
  </cols>
  <sheetData>
    <row r="1" spans="1:1" ht="24" x14ac:dyDescent="0.25">
      <c r="A1" s="146" t="s">
        <v>199</v>
      </c>
    </row>
    <row r="2" spans="1:1" x14ac:dyDescent="0.25">
      <c r="A2" s="130"/>
    </row>
    <row r="3" spans="1:1" ht="30" x14ac:dyDescent="0.25">
      <c r="A3" s="130" t="s">
        <v>200</v>
      </c>
    </row>
    <row r="4" spans="1:1" x14ac:dyDescent="0.25">
      <c r="A4" s="130"/>
    </row>
    <row r="5" spans="1:1" ht="18" x14ac:dyDescent="0.25">
      <c r="A5" s="147" t="s">
        <v>201</v>
      </c>
    </row>
    <row r="6" spans="1:1" x14ac:dyDescent="0.25">
      <c r="A6" s="130"/>
    </row>
    <row r="7" spans="1:1" ht="30" x14ac:dyDescent="0.25">
      <c r="A7" s="130" t="s">
        <v>202</v>
      </c>
    </row>
    <row r="8" spans="1:1" x14ac:dyDescent="0.25">
      <c r="A8" s="130"/>
    </row>
    <row r="9" spans="1:1" ht="18" x14ac:dyDescent="0.25">
      <c r="A9" s="147" t="s">
        <v>203</v>
      </c>
    </row>
    <row r="10" spans="1:1" x14ac:dyDescent="0.25">
      <c r="A10" s="130"/>
    </row>
    <row r="11" spans="1:1" ht="30" x14ac:dyDescent="0.25">
      <c r="A11" s="130" t="s">
        <v>204</v>
      </c>
    </row>
    <row r="12" spans="1:1" x14ac:dyDescent="0.25">
      <c r="A12" s="148"/>
    </row>
    <row r="13" spans="1:1" x14ac:dyDescent="0.25">
      <c r="A13" s="148" t="s">
        <v>205</v>
      </c>
    </row>
    <row r="14" spans="1:1" x14ac:dyDescent="0.25">
      <c r="A14" s="148" t="s">
        <v>206</v>
      </c>
    </row>
    <row r="15" spans="1:1" x14ac:dyDescent="0.25">
      <c r="A15" s="148" t="s">
        <v>207</v>
      </c>
    </row>
    <row r="16" spans="1:1" x14ac:dyDescent="0.25">
      <c r="A16" s="148" t="s">
        <v>208</v>
      </c>
    </row>
    <row r="17" spans="1:1" x14ac:dyDescent="0.25">
      <c r="A17" s="148" t="s">
        <v>209</v>
      </c>
    </row>
    <row r="18" spans="1:1" x14ac:dyDescent="0.25">
      <c r="A18" s="148" t="s">
        <v>210</v>
      </c>
    </row>
    <row r="19" spans="1:1" x14ac:dyDescent="0.25">
      <c r="A19" s="148" t="s">
        <v>211</v>
      </c>
    </row>
    <row r="20" spans="1:1" x14ac:dyDescent="0.25">
      <c r="A20" s="130"/>
    </row>
    <row r="21" spans="1:1" x14ac:dyDescent="0.25">
      <c r="A21" s="130" t="s">
        <v>212</v>
      </c>
    </row>
    <row r="22" spans="1:1" x14ac:dyDescent="0.25">
      <c r="A22" s="130"/>
    </row>
    <row r="23" spans="1:1" ht="18" x14ac:dyDescent="0.25">
      <c r="A23" s="147" t="s">
        <v>213</v>
      </c>
    </row>
    <row r="24" spans="1:1" x14ac:dyDescent="0.25">
      <c r="A24" s="130"/>
    </row>
    <row r="25" spans="1:1" ht="45" x14ac:dyDescent="0.25">
      <c r="A25" s="130" t="s">
        <v>214</v>
      </c>
    </row>
    <row r="26" spans="1:1" x14ac:dyDescent="0.25">
      <c r="A26" s="130"/>
    </row>
    <row r="27" spans="1:1" ht="18" x14ac:dyDescent="0.25">
      <c r="A27" s="147" t="s">
        <v>215</v>
      </c>
    </row>
    <row r="28" spans="1:1" x14ac:dyDescent="0.25">
      <c r="A28" s="130"/>
    </row>
    <row r="29" spans="1:1" ht="60" x14ac:dyDescent="0.25">
      <c r="A29" s="130" t="s">
        <v>216</v>
      </c>
    </row>
    <row r="30" spans="1:1" x14ac:dyDescent="0.25">
      <c r="A30" s="130"/>
    </row>
    <row r="31" spans="1:1" ht="18" x14ac:dyDescent="0.25">
      <c r="A31" s="147" t="s">
        <v>217</v>
      </c>
    </row>
    <row r="32" spans="1:1" x14ac:dyDescent="0.25">
      <c r="A32" s="130"/>
    </row>
    <row r="33" spans="1:1" x14ac:dyDescent="0.25">
      <c r="A33" s="130" t="s">
        <v>218</v>
      </c>
    </row>
    <row r="34" spans="1:1" x14ac:dyDescent="0.25">
      <c r="A34" s="148"/>
    </row>
    <row r="35" spans="1:1" x14ac:dyDescent="0.25">
      <c r="A35" s="148" t="s">
        <v>219</v>
      </c>
    </row>
    <row r="36" spans="1:1" x14ac:dyDescent="0.25">
      <c r="A36" s="148" t="s">
        <v>220</v>
      </c>
    </row>
    <row r="37" spans="1:1" x14ac:dyDescent="0.25">
      <c r="A37" s="148" t="s">
        <v>221</v>
      </c>
    </row>
    <row r="38" spans="1:1" x14ac:dyDescent="0.25">
      <c r="A38" s="148" t="s">
        <v>222</v>
      </c>
    </row>
    <row r="39" spans="1:1" x14ac:dyDescent="0.25">
      <c r="A39" s="130"/>
    </row>
    <row r="40" spans="1:1" x14ac:dyDescent="0.25">
      <c r="A40" s="130"/>
    </row>
    <row r="41" spans="1:1" x14ac:dyDescent="0.25">
      <c r="A41" s="130"/>
    </row>
    <row r="42" spans="1:1" x14ac:dyDescent="0.25">
      <c r="A42" s="130"/>
    </row>
    <row r="43" spans="1:1" x14ac:dyDescent="0.25">
      <c r="A43" s="130"/>
    </row>
    <row r="44" spans="1:1" x14ac:dyDescent="0.25">
      <c r="A44" s="130"/>
    </row>
    <row r="45" spans="1:1" x14ac:dyDescent="0.25">
      <c r="A45" s="130"/>
    </row>
    <row r="46" spans="1:1" x14ac:dyDescent="0.25">
      <c r="A46" s="130"/>
    </row>
    <row r="47" spans="1:1" x14ac:dyDescent="0.25">
      <c r="A47" s="130"/>
    </row>
    <row r="48" spans="1:1" x14ac:dyDescent="0.25">
      <c r="A48" s="130"/>
    </row>
    <row r="49" spans="1:1" x14ac:dyDescent="0.25">
      <c r="A49" s="130"/>
    </row>
    <row r="50" spans="1:1" x14ac:dyDescent="0.25">
      <c r="A50" s="130"/>
    </row>
    <row r="51" spans="1:1" x14ac:dyDescent="0.25">
      <c r="A51" s="130"/>
    </row>
    <row r="52" spans="1:1" x14ac:dyDescent="0.25">
      <c r="A52" s="130"/>
    </row>
    <row r="53" spans="1:1" x14ac:dyDescent="0.25">
      <c r="A53" s="130"/>
    </row>
    <row r="54" spans="1:1" x14ac:dyDescent="0.25">
      <c r="A54" s="130"/>
    </row>
    <row r="55" spans="1:1" x14ac:dyDescent="0.25">
      <c r="A55" s="130"/>
    </row>
    <row r="56" spans="1:1" x14ac:dyDescent="0.25">
      <c r="A56" s="130"/>
    </row>
    <row r="57" spans="1:1" x14ac:dyDescent="0.25">
      <c r="A57" s="130"/>
    </row>
    <row r="58" spans="1:1" x14ac:dyDescent="0.25">
      <c r="A58" s="130"/>
    </row>
    <row r="59" spans="1:1" x14ac:dyDescent="0.25">
      <c r="A59" s="130"/>
    </row>
    <row r="60" spans="1:1" x14ac:dyDescent="0.25">
      <c r="A60" s="130"/>
    </row>
    <row r="61" spans="1:1" x14ac:dyDescent="0.25">
      <c r="A61" s="130"/>
    </row>
    <row r="62" spans="1:1" x14ac:dyDescent="0.25">
      <c r="A62" s="130"/>
    </row>
    <row r="63" spans="1:1" x14ac:dyDescent="0.25">
      <c r="A63" s="130"/>
    </row>
    <row r="64" spans="1:1" x14ac:dyDescent="0.25">
      <c r="A64" s="130"/>
    </row>
    <row r="65" spans="1:1" x14ac:dyDescent="0.25">
      <c r="A65" s="130"/>
    </row>
    <row r="66" spans="1:1" x14ac:dyDescent="0.25">
      <c r="A66" s="130"/>
    </row>
    <row r="67" spans="1:1" x14ac:dyDescent="0.25">
      <c r="A67" s="130"/>
    </row>
    <row r="68" spans="1:1" x14ac:dyDescent="0.25">
      <c r="A68" s="130"/>
    </row>
    <row r="69" spans="1:1" x14ac:dyDescent="0.25">
      <c r="A69" s="130"/>
    </row>
    <row r="70" spans="1:1" x14ac:dyDescent="0.25">
      <c r="A70" s="130"/>
    </row>
    <row r="71" spans="1:1" x14ac:dyDescent="0.25">
      <c r="A71" s="130"/>
    </row>
    <row r="72" spans="1:1" x14ac:dyDescent="0.25">
      <c r="A72" s="130"/>
    </row>
    <row r="73" spans="1:1" x14ac:dyDescent="0.25">
      <c r="A73" s="130"/>
    </row>
    <row r="74" spans="1:1" x14ac:dyDescent="0.25">
      <c r="A74" s="130"/>
    </row>
    <row r="75" spans="1:1" x14ac:dyDescent="0.25">
      <c r="A75" s="130"/>
    </row>
    <row r="76" spans="1:1" x14ac:dyDescent="0.25">
      <c r="A76" s="130"/>
    </row>
    <row r="77" spans="1:1" x14ac:dyDescent="0.25">
      <c r="A77" s="130"/>
    </row>
    <row r="78" spans="1:1" x14ac:dyDescent="0.25">
      <c r="A78" s="130"/>
    </row>
    <row r="79" spans="1:1" x14ac:dyDescent="0.25">
      <c r="A79" s="130"/>
    </row>
    <row r="80" spans="1:1" x14ac:dyDescent="0.25">
      <c r="A80" s="130"/>
    </row>
    <row r="81" spans="1:1" x14ac:dyDescent="0.25">
      <c r="A81" s="130"/>
    </row>
    <row r="82" spans="1:1" x14ac:dyDescent="0.25">
      <c r="A82" s="130"/>
    </row>
    <row r="83" spans="1:1" x14ac:dyDescent="0.25">
      <c r="A83" s="130"/>
    </row>
    <row r="84" spans="1:1" x14ac:dyDescent="0.25">
      <c r="A84" s="130"/>
    </row>
    <row r="85" spans="1:1" x14ac:dyDescent="0.25">
      <c r="A85" s="130"/>
    </row>
    <row r="86" spans="1:1" x14ac:dyDescent="0.25">
      <c r="A86" s="130"/>
    </row>
    <row r="87" spans="1:1" x14ac:dyDescent="0.25">
      <c r="A87" s="130"/>
    </row>
    <row r="88" spans="1:1" x14ac:dyDescent="0.25">
      <c r="A88" s="130"/>
    </row>
    <row r="89" spans="1:1" x14ac:dyDescent="0.25">
      <c r="A89" s="130"/>
    </row>
    <row r="90" spans="1:1" x14ac:dyDescent="0.25">
      <c r="A90" s="130"/>
    </row>
    <row r="91" spans="1:1" x14ac:dyDescent="0.25">
      <c r="A91" s="130"/>
    </row>
    <row r="92" spans="1:1" x14ac:dyDescent="0.25">
      <c r="A92" s="130"/>
    </row>
    <row r="93" spans="1:1" x14ac:dyDescent="0.25">
      <c r="A93" s="130"/>
    </row>
    <row r="94" spans="1:1" x14ac:dyDescent="0.25">
      <c r="A94" s="130"/>
    </row>
    <row r="95" spans="1:1" x14ac:dyDescent="0.25">
      <c r="A95" s="130"/>
    </row>
    <row r="96" spans="1:1" x14ac:dyDescent="0.25">
      <c r="A96" s="130"/>
    </row>
    <row r="97" spans="1:1" x14ac:dyDescent="0.25">
      <c r="A97" s="130"/>
    </row>
    <row r="98" spans="1:1" x14ac:dyDescent="0.25">
      <c r="A98" s="130"/>
    </row>
    <row r="99" spans="1:1" x14ac:dyDescent="0.25">
      <c r="A99" s="130"/>
    </row>
    <row r="100" spans="1:1" x14ac:dyDescent="0.25">
      <c r="A100" s="130"/>
    </row>
    <row r="101" spans="1:1" x14ac:dyDescent="0.25">
      <c r="A101" s="130"/>
    </row>
    <row r="102" spans="1:1" x14ac:dyDescent="0.25">
      <c r="A102" s="130"/>
    </row>
    <row r="103" spans="1:1" x14ac:dyDescent="0.25">
      <c r="A103" s="130"/>
    </row>
    <row r="104" spans="1:1" x14ac:dyDescent="0.25">
      <c r="A104" s="130"/>
    </row>
    <row r="105" spans="1:1" x14ac:dyDescent="0.25">
      <c r="A105" s="130"/>
    </row>
    <row r="106" spans="1:1" x14ac:dyDescent="0.25">
      <c r="A106" s="130"/>
    </row>
    <row r="107" spans="1:1" x14ac:dyDescent="0.25">
      <c r="A107" s="130"/>
    </row>
    <row r="108" spans="1:1" x14ac:dyDescent="0.25">
      <c r="A108" s="130"/>
    </row>
    <row r="109" spans="1:1" x14ac:dyDescent="0.25">
      <c r="A109" s="130"/>
    </row>
    <row r="110" spans="1:1" x14ac:dyDescent="0.25">
      <c r="A110" s="130"/>
    </row>
    <row r="111" spans="1:1" x14ac:dyDescent="0.25">
      <c r="A111" s="130"/>
    </row>
    <row r="112" spans="1:1" x14ac:dyDescent="0.25">
      <c r="A112" s="130"/>
    </row>
    <row r="113" spans="1:1" x14ac:dyDescent="0.25">
      <c r="A113" s="130"/>
    </row>
    <row r="114" spans="1:1" x14ac:dyDescent="0.25">
      <c r="A114" s="130"/>
    </row>
    <row r="115" spans="1:1" x14ac:dyDescent="0.25">
      <c r="A115" s="130"/>
    </row>
    <row r="116" spans="1:1" x14ac:dyDescent="0.25">
      <c r="A116" s="130"/>
    </row>
    <row r="117" spans="1:1" x14ac:dyDescent="0.25">
      <c r="A117" s="130"/>
    </row>
    <row r="118" spans="1:1" x14ac:dyDescent="0.25">
      <c r="A118" s="130"/>
    </row>
    <row r="119" spans="1:1" x14ac:dyDescent="0.25">
      <c r="A119" s="130"/>
    </row>
    <row r="120" spans="1:1" x14ac:dyDescent="0.25">
      <c r="A120" s="130"/>
    </row>
    <row r="121" spans="1:1" x14ac:dyDescent="0.25">
      <c r="A121" s="130"/>
    </row>
    <row r="122" spans="1:1" x14ac:dyDescent="0.25">
      <c r="A122" s="130"/>
    </row>
    <row r="123" spans="1:1" x14ac:dyDescent="0.25">
      <c r="A123" s="130"/>
    </row>
    <row r="124" spans="1:1" x14ac:dyDescent="0.25">
      <c r="A124" s="130"/>
    </row>
    <row r="125" spans="1:1" x14ac:dyDescent="0.25">
      <c r="A125" s="130"/>
    </row>
    <row r="126" spans="1:1" x14ac:dyDescent="0.25">
      <c r="A126" s="130"/>
    </row>
    <row r="127" spans="1:1" x14ac:dyDescent="0.25">
      <c r="A127" s="130"/>
    </row>
    <row r="128" spans="1:1" x14ac:dyDescent="0.25">
      <c r="A128" s="130"/>
    </row>
    <row r="129" spans="1:1" x14ac:dyDescent="0.25">
      <c r="A129" s="130"/>
    </row>
    <row r="130" spans="1:1" x14ac:dyDescent="0.25">
      <c r="A130" s="130"/>
    </row>
    <row r="131" spans="1:1" x14ac:dyDescent="0.25">
      <c r="A131" s="130"/>
    </row>
    <row r="132" spans="1:1" x14ac:dyDescent="0.25">
      <c r="A132" s="130"/>
    </row>
    <row r="133" spans="1:1" x14ac:dyDescent="0.25">
      <c r="A133" s="130"/>
    </row>
    <row r="134" spans="1:1" x14ac:dyDescent="0.25">
      <c r="A134" s="130"/>
    </row>
    <row r="135" spans="1:1" x14ac:dyDescent="0.25">
      <c r="A135" s="130"/>
    </row>
    <row r="136" spans="1:1" x14ac:dyDescent="0.25">
      <c r="A136" s="130"/>
    </row>
    <row r="137" spans="1:1" x14ac:dyDescent="0.25">
      <c r="A137" s="130"/>
    </row>
    <row r="138" spans="1:1" x14ac:dyDescent="0.25">
      <c r="A138" s="130"/>
    </row>
    <row r="139" spans="1:1" x14ac:dyDescent="0.25">
      <c r="A139" s="130"/>
    </row>
    <row r="140" spans="1:1" x14ac:dyDescent="0.25">
      <c r="A140" s="130"/>
    </row>
    <row r="141" spans="1:1" x14ac:dyDescent="0.25">
      <c r="A141" s="130"/>
    </row>
    <row r="142" spans="1:1" x14ac:dyDescent="0.25">
      <c r="A142" s="130"/>
    </row>
    <row r="143" spans="1:1" x14ac:dyDescent="0.25">
      <c r="A143" s="130"/>
    </row>
    <row r="144" spans="1:1" x14ac:dyDescent="0.25">
      <c r="A144" s="130"/>
    </row>
    <row r="145" spans="1:1" x14ac:dyDescent="0.25">
      <c r="A145" s="130"/>
    </row>
    <row r="146" spans="1:1" x14ac:dyDescent="0.25">
      <c r="A146" s="130"/>
    </row>
    <row r="147" spans="1:1" x14ac:dyDescent="0.25">
      <c r="A147" s="130"/>
    </row>
    <row r="148" spans="1:1" x14ac:dyDescent="0.25">
      <c r="A148" s="130"/>
    </row>
    <row r="149" spans="1:1" x14ac:dyDescent="0.25">
      <c r="A149" s="130"/>
    </row>
    <row r="150" spans="1:1" x14ac:dyDescent="0.25">
      <c r="A150" s="130"/>
    </row>
    <row r="151" spans="1:1" x14ac:dyDescent="0.25">
      <c r="A151" s="130"/>
    </row>
    <row r="152" spans="1:1" x14ac:dyDescent="0.25">
      <c r="A152" s="130"/>
    </row>
    <row r="153" spans="1:1" x14ac:dyDescent="0.25">
      <c r="A153" s="130"/>
    </row>
    <row r="154" spans="1:1" x14ac:dyDescent="0.25">
      <c r="A154" s="130"/>
    </row>
    <row r="155" spans="1:1" x14ac:dyDescent="0.25">
      <c r="A155" s="130"/>
    </row>
    <row r="156" spans="1:1" x14ac:dyDescent="0.25">
      <c r="A156" s="130"/>
    </row>
    <row r="157" spans="1:1" x14ac:dyDescent="0.25">
      <c r="A157" s="130"/>
    </row>
    <row r="158" spans="1:1" x14ac:dyDescent="0.25">
      <c r="A158" s="130"/>
    </row>
    <row r="159" spans="1:1" x14ac:dyDescent="0.25">
      <c r="A159" s="130"/>
    </row>
    <row r="160" spans="1:1" x14ac:dyDescent="0.25">
      <c r="A160" s="130"/>
    </row>
    <row r="161" spans="1:1" x14ac:dyDescent="0.25">
      <c r="A161" s="130"/>
    </row>
    <row r="162" spans="1:1" x14ac:dyDescent="0.25">
      <c r="A162" s="1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 Inputs Budget</vt:lpstr>
      <vt:lpstr>Est. Cost Breakdown</vt:lpstr>
      <vt:lpstr>Legal Disclaimer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Chen</dc:creator>
  <cp:lastModifiedBy>Alex Chen</cp:lastModifiedBy>
  <dcterms:created xsi:type="dcterms:W3CDTF">2025-12-13T08:34:23Z</dcterms:created>
  <dcterms:modified xsi:type="dcterms:W3CDTF">2025-12-16T07:14:28Z</dcterms:modified>
</cp:coreProperties>
</file>