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340c09d7f3431d72/Desktop/District Formation/Website/Overall/9-18-2025_v0_dashboard_json/public/templates/"/>
    </mc:Choice>
  </mc:AlternateContent>
  <xr:revisionPtr revIDLastSave="513" documentId="8_{87549B69-2C9D-49D6-8D7A-E1563152D3DB}" xr6:coauthVersionLast="47" xr6:coauthVersionMax="47" xr10:uidLastSave="{0CF6DB0D-B439-4F00-8177-EDDB12F55417}"/>
  <bookViews>
    <workbookView xWindow="27975" yWindow="5880" windowWidth="17520" windowHeight="13965" activeTab="1" xr2:uid="{4504D8A2-3AFB-489B-A069-14AB39482467}"/>
  </bookViews>
  <sheets>
    <sheet name="Cover" sheetId="2" r:id="rId1"/>
    <sheet name="Est. Cost Breakdow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 l="1"/>
  <c r="E18" i="1" s="1"/>
  <c r="D24" i="1"/>
  <c r="E24" i="1" s="1"/>
  <c r="D23" i="1"/>
  <c r="E23" i="1" s="1"/>
  <c r="D22" i="1"/>
  <c r="E22" i="1" s="1"/>
  <c r="D21" i="1"/>
  <c r="E21" i="1" s="1"/>
  <c r="D20" i="1"/>
  <c r="E20" i="1" s="1"/>
  <c r="D19" i="1"/>
  <c r="D75" i="1" s="1"/>
  <c r="E75" i="1" s="1"/>
  <c r="C25" i="1"/>
  <c r="C41" i="1"/>
  <c r="C48" i="1"/>
  <c r="C54" i="1"/>
  <c r="C60" i="1"/>
  <c r="C73" i="1"/>
  <c r="C37" i="1"/>
  <c r="C29" i="1"/>
  <c r="D31" i="1" l="1"/>
  <c r="E31" i="1" s="1"/>
  <c r="D78" i="1"/>
  <c r="E78" i="1" s="1"/>
  <c r="D74" i="1"/>
  <c r="E74" i="1" s="1"/>
  <c r="D32" i="1"/>
  <c r="E32" i="1" s="1"/>
  <c r="D49" i="1"/>
  <c r="E49" i="1" s="1"/>
  <c r="D55" i="1"/>
  <c r="E55" i="1" s="1"/>
  <c r="D56" i="1"/>
  <c r="E56" i="1" s="1"/>
  <c r="D63" i="1"/>
  <c r="E63" i="1" s="1"/>
  <c r="E19" i="1"/>
  <c r="C82" i="1"/>
  <c r="D62" i="1"/>
  <c r="E62" i="1" s="1"/>
  <c r="D30" i="1"/>
  <c r="E30" i="1" s="1"/>
  <c r="D38" i="1"/>
  <c r="E38" i="1" s="1"/>
  <c r="D25" i="1"/>
  <c r="E25" i="1" s="1"/>
  <c r="D39" i="1"/>
  <c r="E39" i="1" s="1"/>
  <c r="D42" i="1"/>
  <c r="E42" i="1" s="1"/>
  <c r="D71" i="1"/>
  <c r="E71" i="1" s="1"/>
  <c r="D46" i="1"/>
  <c r="E46" i="1" s="1"/>
  <c r="D70" i="1"/>
  <c r="E70" i="1" s="1"/>
  <c r="D52" i="1"/>
  <c r="E52" i="1" s="1"/>
  <c r="D69" i="1"/>
  <c r="E69" i="1" s="1"/>
  <c r="D51" i="1"/>
  <c r="E51" i="1" s="1"/>
  <c r="D68" i="1"/>
  <c r="E68" i="1" s="1"/>
  <c r="D50" i="1"/>
  <c r="D64" i="1"/>
  <c r="E64" i="1" s="1"/>
  <c r="D45" i="1"/>
  <c r="E45" i="1" s="1"/>
  <c r="D61" i="1"/>
  <c r="E61" i="1" s="1"/>
  <c r="D67" i="1"/>
  <c r="E67" i="1" s="1"/>
  <c r="D77" i="1"/>
  <c r="E77" i="1" s="1"/>
  <c r="D80" i="1"/>
  <c r="E80" i="1" s="1"/>
  <c r="D34" i="1"/>
  <c r="E34" i="1" s="1"/>
  <c r="D44" i="1"/>
  <c r="E44" i="1" s="1"/>
  <c r="D58" i="1"/>
  <c r="D66" i="1"/>
  <c r="E66" i="1" s="1"/>
  <c r="D76" i="1"/>
  <c r="E15" i="1"/>
  <c r="D33" i="1"/>
  <c r="E33" i="1" s="1"/>
  <c r="D43" i="1"/>
  <c r="E43" i="1" s="1"/>
  <c r="D57" i="1"/>
  <c r="E57" i="1" s="1"/>
  <c r="D65" i="1"/>
  <c r="E65" i="1" s="1"/>
  <c r="D37" i="1" l="1"/>
  <c r="E37" i="1" s="1"/>
  <c r="D48" i="1"/>
  <c r="E48" i="1" s="1"/>
  <c r="E50" i="1"/>
  <c r="D73" i="1"/>
  <c r="E73" i="1" s="1"/>
  <c r="E76" i="1"/>
  <c r="D54" i="1"/>
  <c r="E54" i="1" s="1"/>
  <c r="E58" i="1"/>
  <c r="D41" i="1"/>
  <c r="E41" i="1" s="1"/>
  <c r="D29" i="1"/>
  <c r="E29" i="1" s="1"/>
  <c r="D60" i="1"/>
  <c r="E60" i="1" s="1"/>
  <c r="E82" i="1" l="1"/>
  <c r="D82" i="1"/>
</calcChain>
</file>

<file path=xl/sharedStrings.xml><?xml version="1.0" encoding="utf-8"?>
<sst xmlns="http://schemas.openxmlformats.org/spreadsheetml/2006/main" count="78" uniqueCount="77">
  <si>
    <t xml:space="preserve">District Formation </t>
  </si>
  <si>
    <t>Single Family Construction Costs Breakdown Estimate</t>
  </si>
  <si>
    <t>District Formation</t>
  </si>
  <si>
    <t>Version 1</t>
  </si>
  <si>
    <t>Construction Hard Cost Breakdown Estimator</t>
  </si>
  <si>
    <t xml:space="preserve"> Creating Construction Costs Budget Estimator </t>
  </si>
  <si>
    <t>Beta 1.0</t>
  </si>
  <si>
    <r>
      <rPr>
        <b/>
        <i/>
        <sz val="11"/>
        <color theme="1"/>
        <rFont val="Aptos Narrow"/>
        <family val="2"/>
        <scheme val="minor"/>
      </rPr>
      <t>Disclaimer</t>
    </r>
    <r>
      <rPr>
        <sz val="11"/>
        <color theme="1"/>
        <rFont val="Aptos Narrow"/>
        <family val="2"/>
        <scheme val="minor"/>
      </rPr>
      <t xml:space="preserve">
This construction costs estimator is provided solely as a general guideline and informational tool to assist users in developing preliminary budget estimates for construction projects. The estimates generated are approximate and based on average or typical data, assumptions, and variables available at the time of use.
These estimates are not guaranteed to be accurate, complete, or applicable to any specific project. All properties, developments, and construction projects involve unique variables—including but not limited to site conditions, material prices, labor rates, local regulations, market fluctuations, unforeseen circumstances, and individual project specifications—that may significantly affect actual costs.
This tool does not constitute professional, financial, legal, or engineering advice, nor should it be relied upon as a substitute for such advice. Users are strongly encouraged to consult qualified professionals (such as licensed contractors, architects, engineers, or financial advisors) for detailed, project-specific assessments and quotations.
The provider of this tool makes no representations or warranties, express or implied, regarding the accuracy, reliability, or suitability of the estimates provided and disclaims any liability for any losses, damages, or consequences arising from the use of or reliance on this estimator.</t>
    </r>
  </si>
  <si>
    <r>
      <t xml:space="preserve"> </t>
    </r>
    <r>
      <rPr>
        <b/>
        <sz val="11"/>
        <color theme="1"/>
        <rFont val="Aptos Narrow"/>
        <family val="2"/>
        <scheme val="minor"/>
      </rPr>
      <t>Source</t>
    </r>
    <r>
      <rPr>
        <sz val="11"/>
        <color theme="1"/>
        <rFont val="Aptos Narrow"/>
        <family val="2"/>
        <scheme val="minor"/>
      </rPr>
      <t>:                                                                                                                                        Cost of Constructing a Home- 2022 February 1, 2023
By: Eric Lynch
Economics &amp; Housing Policy
National Association of Home Builders (NAHB)</t>
    </r>
  </si>
  <si>
    <t>[City, Zip Code]</t>
  </si>
  <si>
    <t>[Property Address]</t>
  </si>
  <si>
    <t>[Project Name]</t>
  </si>
  <si>
    <t>Property Information</t>
  </si>
  <si>
    <t>A. Finished Lot Cost (including financing cost)</t>
  </si>
  <si>
    <t>B. Total Construction Cost</t>
  </si>
  <si>
    <t>C. Financing Cost</t>
  </si>
  <si>
    <t>D. Overhead and General Expenses</t>
  </si>
  <si>
    <t>E. Marketing Cost</t>
  </si>
  <si>
    <t>F. Sales Commission</t>
  </si>
  <si>
    <t>G. Profit</t>
  </si>
  <si>
    <t>Total Sales Price</t>
  </si>
  <si>
    <t>A. Building Permit Fees</t>
  </si>
  <si>
    <t>B. Impact Fee</t>
  </si>
  <si>
    <t>C. Water &amp; Sewer Fees Inspections</t>
  </si>
  <si>
    <t>D. Architecture, Engineering</t>
  </si>
  <si>
    <t>E. Other</t>
  </si>
  <si>
    <t>F. Excavation, Foundation, Concrete, Retaining walls, and Backfill</t>
  </si>
  <si>
    <t>G. Other</t>
  </si>
  <si>
    <t>H. Framing (including roof)</t>
  </si>
  <si>
    <t>I. Trusses (if not included above)</t>
  </si>
  <si>
    <t>J. Sheathing (if not included above)</t>
  </si>
  <si>
    <t>K. General Metal, Steel</t>
  </si>
  <si>
    <t>L. Other</t>
  </si>
  <si>
    <t>M. Exterior Wall Finish</t>
  </si>
  <si>
    <t>N. Roofing</t>
  </si>
  <si>
    <t>O. Windows and Doors (including garage door)</t>
  </si>
  <si>
    <t>P. Other</t>
  </si>
  <si>
    <t>Q. Plumbing (except fixtures)</t>
  </si>
  <si>
    <t>R. Electrical (except fixtures)</t>
  </si>
  <si>
    <t>S. HVAC</t>
  </si>
  <si>
    <t>T. Other</t>
  </si>
  <si>
    <t>U. Insulation</t>
  </si>
  <si>
    <t>V. Drywall</t>
  </si>
  <si>
    <t>W. Interior Trims, Doors, and Mirrors</t>
  </si>
  <si>
    <t>X. Painting</t>
  </si>
  <si>
    <t>Y. Lighting</t>
  </si>
  <si>
    <t>Z. Cabinets, Countertops</t>
  </si>
  <si>
    <t>AA. Appliances</t>
  </si>
  <si>
    <t>AB. Flooring</t>
  </si>
  <si>
    <t>AC. Plumbing Fixtures</t>
  </si>
  <si>
    <t>AD. Fireplace</t>
  </si>
  <si>
    <t>AE. Other</t>
  </si>
  <si>
    <t>AF. Landscaping</t>
  </si>
  <si>
    <t>AG. Outdoor Structures (deck, patio, porches)</t>
  </si>
  <si>
    <t>AH. Driveway</t>
  </si>
  <si>
    <t>AI. Clean Up</t>
  </si>
  <si>
    <t>AJ. Other</t>
  </si>
  <si>
    <t>Total</t>
  </si>
  <si>
    <t>I. Sale Price Breakdown</t>
  </si>
  <si>
    <t>II. Construction Cost Breakdown</t>
  </si>
  <si>
    <t>II. Foundations (sum of F to G)</t>
  </si>
  <si>
    <t>III. Framing (sum of H to L)</t>
  </si>
  <si>
    <t>IV. Exterior Finishes (sum of M to P)</t>
  </si>
  <si>
    <t>V. Major Systems Rough-ins (sum of Q to T)</t>
  </si>
  <si>
    <t>VI. Interior Finishes (sum of U to AE)</t>
  </si>
  <si>
    <t>VII. Final Steps (sum of AF to AJ)</t>
  </si>
  <si>
    <t>Estimated Budget</t>
  </si>
  <si>
    <t>% Share Const.Cost</t>
  </si>
  <si>
    <t>Sale Price</t>
  </si>
  <si>
    <t>Construction Costs</t>
  </si>
  <si>
    <t>% of Sale Costs</t>
  </si>
  <si>
    <t>Estimated Costs</t>
  </si>
  <si>
    <t>P/SQFT</t>
  </si>
  <si>
    <t>VIII. Contingency/Allowance</t>
  </si>
  <si>
    <t>I. Soft Costs + Site Work (sum of A to E)</t>
  </si>
  <si>
    <t>“Construction costs are presented using NAHB’s definition, which includes certain construction-related soft costs such as permits, impact fees, and A&amp;E.”</t>
  </si>
  <si>
    <t>Note:  “Site Work – 7.4% of Total Construction Cost (NAHB definition; includes permits, impact fees, A&amp;E)”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</si>
</sst>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_(* #,##0.0_);_(* \(#,##0.0\);_(* &quot;-&quot;?_);_(@_)"/>
    <numFmt numFmtId="167" formatCode="_(&quot;$&quot;* #,##0_);_(&quot;$&quot;* \(#,##0\);_(&quot;$&quot;* &quot;-&quot;??_);_(@_)"/>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b/>
      <i/>
      <sz val="11"/>
      <color theme="1"/>
      <name val="Aptos Narrow"/>
      <family val="2"/>
      <scheme val="minor"/>
    </font>
    <font>
      <b/>
      <u/>
      <sz val="11"/>
      <color theme="1"/>
      <name val="Aptos Narrow"/>
      <family val="2"/>
      <scheme val="minor"/>
    </font>
    <font>
      <u/>
      <sz val="11"/>
      <color theme="1"/>
      <name val="Aptos Narrow"/>
      <family val="2"/>
      <scheme val="minor"/>
    </font>
    <font>
      <b/>
      <u val="singleAccounting"/>
      <sz val="11"/>
      <color theme="1"/>
      <name val="Aptos Narrow"/>
      <family val="2"/>
      <scheme val="minor"/>
    </font>
    <font>
      <u val="singleAccounting"/>
      <sz val="11"/>
      <color theme="1"/>
      <name val="Aptos Narrow"/>
      <family val="2"/>
      <scheme val="minor"/>
    </font>
    <font>
      <sz val="11"/>
      <color theme="9" tint="-0.249977111117893"/>
      <name val="Aptos Narrow"/>
      <family val="2"/>
      <scheme val="minor"/>
    </font>
    <font>
      <sz val="11"/>
      <color theme="3" tint="9.9978637043366805E-2"/>
      <name val="Aptos Narrow"/>
      <family val="2"/>
      <scheme val="minor"/>
    </font>
    <font>
      <b/>
      <i/>
      <sz val="10"/>
      <color theme="1"/>
      <name val="Aptos Narrow"/>
      <family val="2"/>
      <scheme val="minor"/>
    </font>
    <font>
      <i/>
      <sz val="10"/>
      <color theme="1"/>
      <name val="Aptos Narrow"/>
      <family val="2"/>
      <scheme val="minor"/>
    </font>
    <font>
      <sz val="10"/>
      <color theme="1"/>
      <name val="Aptos Narrow"/>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3" tint="0.89999084444715716"/>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2" fillId="2" borderId="0" xfId="0" applyFont="1" applyFill="1"/>
    <xf numFmtId="0" fontId="0" fillId="2" borderId="0" xfId="0" applyFill="1"/>
    <xf numFmtId="0" fontId="0" fillId="3" borderId="0" xfId="0" applyFill="1"/>
    <xf numFmtId="0" fontId="2" fillId="3" borderId="0" xfId="0" applyFont="1" applyFill="1"/>
    <xf numFmtId="14" fontId="2" fillId="3" borderId="0" xfId="0" applyNumberFormat="1" applyFont="1" applyFill="1"/>
    <xf numFmtId="167" fontId="8" fillId="3" borderId="0" xfId="2" applyNumberFormat="1" applyFont="1" applyFill="1"/>
    <xf numFmtId="167" fontId="8" fillId="4" borderId="0" xfId="2" applyNumberFormat="1" applyFont="1" applyFill="1"/>
    <xf numFmtId="167" fontId="9" fillId="4" borderId="0" xfId="2" applyNumberFormat="1" applyFont="1" applyFill="1"/>
    <xf numFmtId="0" fontId="9" fillId="3" borderId="0" xfId="0" applyFont="1" applyFill="1"/>
    <xf numFmtId="167" fontId="9" fillId="3" borderId="0" xfId="2" applyNumberFormat="1" applyFont="1" applyFill="1"/>
    <xf numFmtId="44" fontId="0" fillId="0" borderId="0" xfId="0" applyNumberFormat="1"/>
    <xf numFmtId="164" fontId="9" fillId="3" borderId="0" xfId="1" applyNumberFormat="1" applyFont="1" applyFill="1"/>
    <xf numFmtId="0" fontId="2" fillId="3" borderId="0" xfId="0" applyFont="1" applyFill="1" applyAlignment="1">
      <alignment horizontal="center"/>
    </xf>
    <xf numFmtId="164" fontId="9" fillId="4" borderId="0" xfId="1" applyNumberFormat="1" applyFont="1" applyFill="1"/>
    <xf numFmtId="0" fontId="4" fillId="5" borderId="0" xfId="0" applyFont="1" applyFill="1"/>
    <xf numFmtId="0" fontId="2" fillId="5" borderId="0" xfId="0" applyFont="1" applyFill="1"/>
    <xf numFmtId="0" fontId="2" fillId="5" borderId="0" xfId="0" applyFont="1" applyFill="1" applyAlignment="1">
      <alignment wrapText="1"/>
    </xf>
    <xf numFmtId="44" fontId="2" fillId="5" borderId="0" xfId="0" applyNumberFormat="1" applyFont="1" applyFill="1"/>
    <xf numFmtId="0" fontId="9" fillId="3" borderId="0" xfId="0" applyFont="1" applyFill="1" applyAlignment="1">
      <alignment horizontal="right"/>
    </xf>
    <xf numFmtId="0" fontId="0" fillId="3" borderId="0" xfId="0" applyFill="1" applyAlignment="1">
      <alignment horizontal="center" wrapText="1"/>
    </xf>
    <xf numFmtId="0" fontId="4" fillId="3" borderId="0" xfId="0" applyFont="1" applyFill="1"/>
    <xf numFmtId="44" fontId="0" fillId="3" borderId="0" xfId="0" applyNumberFormat="1" applyFill="1"/>
    <xf numFmtId="44" fontId="7" fillId="3" borderId="0" xfId="0" applyNumberFormat="1" applyFont="1" applyFill="1"/>
    <xf numFmtId="44" fontId="2" fillId="3" borderId="0" xfId="0" applyNumberFormat="1" applyFont="1" applyFill="1"/>
    <xf numFmtId="44" fontId="6" fillId="3" borderId="0" xfId="0" applyNumberFormat="1" applyFont="1" applyFill="1"/>
    <xf numFmtId="0" fontId="10" fillId="3" borderId="0" xfId="0" applyFont="1" applyFill="1" applyAlignment="1">
      <alignment horizontal="left" vertical="center" wrapText="1"/>
    </xf>
    <xf numFmtId="167" fontId="2" fillId="3" borderId="0" xfId="2" applyNumberFormat="1" applyFont="1" applyFill="1"/>
    <xf numFmtId="0" fontId="0" fillId="3" borderId="0" xfId="0" applyFill="1" applyAlignment="1">
      <alignment horizontal="left" indent="1"/>
    </xf>
    <xf numFmtId="165" fontId="0" fillId="3" borderId="0" xfId="3" applyNumberFormat="1" applyFont="1" applyFill="1"/>
    <xf numFmtId="167" fontId="0" fillId="3" borderId="0" xfId="2" applyNumberFormat="1" applyFont="1" applyFill="1"/>
    <xf numFmtId="0" fontId="5" fillId="3" borderId="0" xfId="0" applyFont="1" applyFill="1" applyAlignment="1">
      <alignment horizontal="left" indent="1"/>
    </xf>
    <xf numFmtId="167" fontId="7" fillId="3" borderId="0" xfId="2" applyNumberFormat="1" applyFont="1" applyFill="1"/>
    <xf numFmtId="165" fontId="2" fillId="3" borderId="0" xfId="0" applyNumberFormat="1" applyFont="1" applyFill="1"/>
    <xf numFmtId="165" fontId="4" fillId="3" borderId="0" xfId="3" applyNumberFormat="1" applyFont="1" applyFill="1"/>
    <xf numFmtId="167" fontId="4" fillId="3" borderId="0" xfId="2" applyNumberFormat="1" applyFont="1" applyFill="1"/>
    <xf numFmtId="0" fontId="6" fillId="3" borderId="0" xfId="0" applyFont="1" applyFill="1"/>
    <xf numFmtId="165" fontId="6" fillId="3" borderId="0" xfId="3" applyNumberFormat="1" applyFont="1" applyFill="1"/>
    <xf numFmtId="167" fontId="6" fillId="3" borderId="0" xfId="2" applyNumberFormat="1" applyFont="1" applyFill="1"/>
    <xf numFmtId="9" fontId="0" fillId="3" borderId="0" xfId="3" applyFont="1" applyFill="1"/>
    <xf numFmtId="166" fontId="0" fillId="3" borderId="0" xfId="0" applyNumberFormat="1" applyFill="1"/>
    <xf numFmtId="9" fontId="2" fillId="3" borderId="0" xfId="3" applyFont="1" applyFill="1"/>
    <xf numFmtId="167" fontId="2" fillId="3" borderId="0" xfId="0" applyNumberFormat="1" applyFont="1" applyFill="1"/>
    <xf numFmtId="0" fontId="12" fillId="3" borderId="0" xfId="0" applyFont="1" applyFill="1" applyAlignment="1">
      <alignment horizontal="center" wrapText="1"/>
    </xf>
    <xf numFmtId="0" fontId="5" fillId="3" borderId="0" xfId="0" applyFont="1" applyFill="1"/>
    <xf numFmtId="165" fontId="0" fillId="4" borderId="0" xfId="3" applyNumberFormat="1" applyFont="1" applyFill="1"/>
    <xf numFmtId="165" fontId="7" fillId="4" borderId="0" xfId="3" applyNumberFormat="1" applyFont="1" applyFill="1"/>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4" xfId="0" applyFill="1" applyBorder="1" applyAlignment="1">
      <alignment horizontal="left" vertical="top" wrapText="1"/>
    </xf>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3" borderId="6"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0" fillId="3" borderId="1" xfId="0" applyFill="1" applyBorder="1" applyAlignment="1">
      <alignment horizontal="center" vertical="top" wrapText="1"/>
    </xf>
    <xf numFmtId="0" fontId="0" fillId="3" borderId="2" xfId="0" applyFill="1" applyBorder="1" applyAlignment="1">
      <alignment horizontal="center" vertical="top" wrapText="1"/>
    </xf>
    <xf numFmtId="0" fontId="0" fillId="3" borderId="3" xfId="0" applyFill="1" applyBorder="1" applyAlignment="1">
      <alignment horizontal="center" vertical="top" wrapText="1"/>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0" fillId="3" borderId="6" xfId="0" applyFill="1" applyBorder="1" applyAlignment="1">
      <alignment horizontal="center" vertical="top" wrapText="1"/>
    </xf>
    <xf numFmtId="0" fontId="0" fillId="3" borderId="7" xfId="0" applyFill="1" applyBorder="1" applyAlignment="1">
      <alignment horizontal="center" vertical="top" wrapText="1"/>
    </xf>
    <xf numFmtId="0" fontId="0" fillId="3" borderId="8" xfId="0" applyFill="1" applyBorder="1" applyAlignment="1">
      <alignment horizontal="center" vertical="top" wrapText="1"/>
    </xf>
    <xf numFmtId="0" fontId="2" fillId="3" borderId="0" xfId="0" applyFont="1" applyFill="1" applyAlignment="1">
      <alignment horizontal="center"/>
    </xf>
    <xf numFmtId="0" fontId="12" fillId="3" borderId="0" xfId="0" applyFont="1" applyFill="1" applyAlignment="1">
      <alignment horizontal="center" wrapText="1"/>
    </xf>
    <xf numFmtId="0" fontId="11" fillId="3" borderId="0" xfId="0" applyFont="1" applyFill="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A8A1-B2C4-4AF8-9696-F3B60B80D029}">
  <dimension ref="A1:S51"/>
  <sheetViews>
    <sheetView workbookViewId="0">
      <selection activeCell="G10" sqref="B2:G10"/>
    </sheetView>
  </sheetViews>
  <sheetFormatPr defaultColWidth="0" defaultRowHeight="15" zeroHeight="1" x14ac:dyDescent="0.25"/>
  <cols>
    <col min="1" max="1" width="1.28515625" style="3" customWidth="1"/>
    <col min="2" max="2" width="17.5703125" customWidth="1"/>
    <col min="3" max="3" width="9.140625" customWidth="1"/>
    <col min="4" max="4" width="10.42578125" bestFit="1" customWidth="1"/>
    <col min="5" max="6" width="9.140625" customWidth="1"/>
    <col min="7" max="7" width="12" customWidth="1"/>
    <col min="8" max="8" width="2.28515625" style="3" customWidth="1"/>
    <col min="9" max="19" width="0" hidden="1" customWidth="1"/>
    <col min="20" max="16384" width="9.140625" hidden="1"/>
  </cols>
  <sheetData>
    <row r="1" spans="2:7" s="3" customFormat="1" ht="6.75" customHeight="1" x14ac:dyDescent="0.25"/>
    <row r="2" spans="2:7" x14ac:dyDescent="0.25">
      <c r="B2" s="1" t="s">
        <v>2</v>
      </c>
      <c r="C2" s="2"/>
      <c r="D2" s="2"/>
      <c r="E2" s="2"/>
      <c r="F2" s="2"/>
      <c r="G2" s="1" t="s">
        <v>3</v>
      </c>
    </row>
    <row r="3" spans="2:7" ht="15" customHeight="1" x14ac:dyDescent="0.25">
      <c r="B3" s="3"/>
      <c r="C3" s="3"/>
      <c r="D3" s="3"/>
      <c r="E3" s="3"/>
      <c r="F3" s="3"/>
      <c r="G3" s="3"/>
    </row>
    <row r="4" spans="2:7" x14ac:dyDescent="0.25">
      <c r="B4" s="3" t="s">
        <v>4</v>
      </c>
      <c r="C4" s="3"/>
      <c r="D4" s="3"/>
      <c r="E4" s="3"/>
      <c r="F4" s="3"/>
      <c r="G4" s="3"/>
    </row>
    <row r="5" spans="2:7" x14ac:dyDescent="0.25">
      <c r="B5" s="3"/>
      <c r="C5" s="3"/>
      <c r="D5" s="3"/>
      <c r="E5" s="3"/>
      <c r="F5" s="3"/>
      <c r="G5" s="3"/>
    </row>
    <row r="6" spans="2:7" x14ac:dyDescent="0.25">
      <c r="B6" s="4" t="s">
        <v>6</v>
      </c>
      <c r="C6" s="3"/>
      <c r="E6" s="3"/>
      <c r="F6" s="3"/>
      <c r="G6" s="5">
        <v>46004</v>
      </c>
    </row>
    <row r="7" spans="2:7" x14ac:dyDescent="0.25">
      <c r="B7" s="3" t="s">
        <v>5</v>
      </c>
      <c r="C7" s="3"/>
      <c r="D7" s="3"/>
      <c r="E7" s="3"/>
      <c r="F7" s="3"/>
      <c r="G7" s="3"/>
    </row>
    <row r="8" spans="2:7" x14ac:dyDescent="0.25">
      <c r="B8" s="3"/>
      <c r="C8" s="3"/>
      <c r="D8" s="3"/>
      <c r="E8" s="3"/>
      <c r="F8" s="3"/>
      <c r="G8" s="3"/>
    </row>
    <row r="9" spans="2:7" x14ac:dyDescent="0.25">
      <c r="B9" s="3"/>
      <c r="C9" s="3"/>
      <c r="D9" s="3"/>
      <c r="E9" s="3"/>
      <c r="F9" s="3"/>
      <c r="G9" s="3"/>
    </row>
    <row r="10" spans="2:7" x14ac:dyDescent="0.25">
      <c r="B10" s="3"/>
      <c r="C10" s="3"/>
      <c r="D10" s="3"/>
      <c r="E10" s="3"/>
      <c r="F10" s="3"/>
      <c r="G10" s="3"/>
    </row>
    <row r="11" spans="2:7" ht="15" customHeight="1" x14ac:dyDescent="0.25">
      <c r="B11" s="56" t="s">
        <v>8</v>
      </c>
      <c r="C11" s="57"/>
      <c r="D11" s="57"/>
      <c r="E11" s="57"/>
      <c r="F11" s="57"/>
      <c r="G11" s="58"/>
    </row>
    <row r="12" spans="2:7" x14ac:dyDescent="0.25">
      <c r="B12" s="59"/>
      <c r="C12" s="60"/>
      <c r="D12" s="60"/>
      <c r="E12" s="60"/>
      <c r="F12" s="60"/>
      <c r="G12" s="61"/>
    </row>
    <row r="13" spans="2:7" ht="15" customHeight="1" x14ac:dyDescent="0.25">
      <c r="B13" s="59"/>
      <c r="C13" s="60"/>
      <c r="D13" s="60"/>
      <c r="E13" s="60"/>
      <c r="F13" s="60"/>
      <c r="G13" s="61"/>
    </row>
    <row r="14" spans="2:7" x14ac:dyDescent="0.25">
      <c r="B14" s="59"/>
      <c r="C14" s="60"/>
      <c r="D14" s="60"/>
      <c r="E14" s="60"/>
      <c r="F14" s="60"/>
      <c r="G14" s="61"/>
    </row>
    <row r="15" spans="2:7" x14ac:dyDescent="0.25">
      <c r="B15" s="59"/>
      <c r="C15" s="60"/>
      <c r="D15" s="60"/>
      <c r="E15" s="60"/>
      <c r="F15" s="60"/>
      <c r="G15" s="61"/>
    </row>
    <row r="16" spans="2:7" x14ac:dyDescent="0.25">
      <c r="B16" s="62"/>
      <c r="C16" s="63"/>
      <c r="D16" s="63"/>
      <c r="E16" s="63"/>
      <c r="F16" s="63"/>
      <c r="G16" s="64"/>
    </row>
    <row r="17" spans="2:7" x14ac:dyDescent="0.25">
      <c r="B17" s="47" t="s">
        <v>7</v>
      </c>
      <c r="C17" s="48"/>
      <c r="D17" s="48"/>
      <c r="E17" s="48"/>
      <c r="F17" s="48"/>
      <c r="G17" s="49"/>
    </row>
    <row r="18" spans="2:7" x14ac:dyDescent="0.25">
      <c r="B18" s="50"/>
      <c r="C18" s="51"/>
      <c r="D18" s="51"/>
      <c r="E18" s="51"/>
      <c r="F18" s="51"/>
      <c r="G18" s="52"/>
    </row>
    <row r="19" spans="2:7" x14ac:dyDescent="0.25">
      <c r="B19" s="50"/>
      <c r="C19" s="51"/>
      <c r="D19" s="51"/>
      <c r="E19" s="51"/>
      <c r="F19" s="51"/>
      <c r="G19" s="52"/>
    </row>
    <row r="20" spans="2:7" x14ac:dyDescent="0.25">
      <c r="B20" s="50"/>
      <c r="C20" s="51"/>
      <c r="D20" s="51"/>
      <c r="E20" s="51"/>
      <c r="F20" s="51"/>
      <c r="G20" s="52"/>
    </row>
    <row r="21" spans="2:7" x14ac:dyDescent="0.25">
      <c r="B21" s="50"/>
      <c r="C21" s="51"/>
      <c r="D21" s="51"/>
      <c r="E21" s="51"/>
      <c r="F21" s="51"/>
      <c r="G21" s="52"/>
    </row>
    <row r="22" spans="2:7" x14ac:dyDescent="0.25">
      <c r="B22" s="50"/>
      <c r="C22" s="51"/>
      <c r="D22" s="51"/>
      <c r="E22" s="51"/>
      <c r="F22" s="51"/>
      <c r="G22" s="52"/>
    </row>
    <row r="23" spans="2:7" x14ac:dyDescent="0.25">
      <c r="B23" s="50"/>
      <c r="C23" s="51"/>
      <c r="D23" s="51"/>
      <c r="E23" s="51"/>
      <c r="F23" s="51"/>
      <c r="G23" s="52"/>
    </row>
    <row r="24" spans="2:7" x14ac:dyDescent="0.25">
      <c r="B24" s="50"/>
      <c r="C24" s="51"/>
      <c r="D24" s="51"/>
      <c r="E24" s="51"/>
      <c r="F24" s="51"/>
      <c r="G24" s="52"/>
    </row>
    <row r="25" spans="2:7" x14ac:dyDescent="0.25">
      <c r="B25" s="50"/>
      <c r="C25" s="51"/>
      <c r="D25" s="51"/>
      <c r="E25" s="51"/>
      <c r="F25" s="51"/>
      <c r="G25" s="52"/>
    </row>
    <row r="26" spans="2:7" x14ac:dyDescent="0.25">
      <c r="B26" s="50"/>
      <c r="C26" s="51"/>
      <c r="D26" s="51"/>
      <c r="E26" s="51"/>
      <c r="F26" s="51"/>
      <c r="G26" s="52"/>
    </row>
    <row r="27" spans="2:7" x14ac:dyDescent="0.25">
      <c r="B27" s="50"/>
      <c r="C27" s="51"/>
      <c r="D27" s="51"/>
      <c r="E27" s="51"/>
      <c r="F27" s="51"/>
      <c r="G27" s="52"/>
    </row>
    <row r="28" spans="2:7" x14ac:dyDescent="0.25">
      <c r="B28" s="50"/>
      <c r="C28" s="51"/>
      <c r="D28" s="51"/>
      <c r="E28" s="51"/>
      <c r="F28" s="51"/>
      <c r="G28" s="52"/>
    </row>
    <row r="29" spans="2:7" x14ac:dyDescent="0.25">
      <c r="B29" s="50"/>
      <c r="C29" s="51"/>
      <c r="D29" s="51"/>
      <c r="E29" s="51"/>
      <c r="F29" s="51"/>
      <c r="G29" s="52"/>
    </row>
    <row r="30" spans="2:7" x14ac:dyDescent="0.25">
      <c r="B30" s="50"/>
      <c r="C30" s="51"/>
      <c r="D30" s="51"/>
      <c r="E30" s="51"/>
      <c r="F30" s="51"/>
      <c r="G30" s="52"/>
    </row>
    <row r="31" spans="2:7" x14ac:dyDescent="0.25">
      <c r="B31" s="50"/>
      <c r="C31" s="51"/>
      <c r="D31" s="51"/>
      <c r="E31" s="51"/>
      <c r="F31" s="51"/>
      <c r="G31" s="52"/>
    </row>
    <row r="32" spans="2:7" x14ac:dyDescent="0.25">
      <c r="B32" s="50"/>
      <c r="C32" s="51"/>
      <c r="D32" s="51"/>
      <c r="E32" s="51"/>
      <c r="F32" s="51"/>
      <c r="G32" s="52"/>
    </row>
    <row r="33" spans="2:7" x14ac:dyDescent="0.25">
      <c r="B33" s="50"/>
      <c r="C33" s="51"/>
      <c r="D33" s="51"/>
      <c r="E33" s="51"/>
      <c r="F33" s="51"/>
      <c r="G33" s="52"/>
    </row>
    <row r="34" spans="2:7" x14ac:dyDescent="0.25">
      <c r="B34" s="50"/>
      <c r="C34" s="51"/>
      <c r="D34" s="51"/>
      <c r="E34" s="51"/>
      <c r="F34" s="51"/>
      <c r="G34" s="52"/>
    </row>
    <row r="35" spans="2:7" x14ac:dyDescent="0.25">
      <c r="B35" s="50"/>
      <c r="C35" s="51"/>
      <c r="D35" s="51"/>
      <c r="E35" s="51"/>
      <c r="F35" s="51"/>
      <c r="G35" s="52"/>
    </row>
    <row r="36" spans="2:7" x14ac:dyDescent="0.25">
      <c r="B36" s="50"/>
      <c r="C36" s="51"/>
      <c r="D36" s="51"/>
      <c r="E36" s="51"/>
      <c r="F36" s="51"/>
      <c r="G36" s="52"/>
    </row>
    <row r="37" spans="2:7" x14ac:dyDescent="0.25">
      <c r="B37" s="50"/>
      <c r="C37" s="51"/>
      <c r="D37" s="51"/>
      <c r="E37" s="51"/>
      <c r="F37" s="51"/>
      <c r="G37" s="52"/>
    </row>
    <row r="38" spans="2:7" x14ac:dyDescent="0.25">
      <c r="B38" s="50"/>
      <c r="C38" s="51"/>
      <c r="D38" s="51"/>
      <c r="E38" s="51"/>
      <c r="F38" s="51"/>
      <c r="G38" s="52"/>
    </row>
    <row r="39" spans="2:7" x14ac:dyDescent="0.25">
      <c r="B39" s="50"/>
      <c r="C39" s="51"/>
      <c r="D39" s="51"/>
      <c r="E39" s="51"/>
      <c r="F39" s="51"/>
      <c r="G39" s="52"/>
    </row>
    <row r="40" spans="2:7" x14ac:dyDescent="0.25">
      <c r="B40" s="50"/>
      <c r="C40" s="51"/>
      <c r="D40" s="51"/>
      <c r="E40" s="51"/>
      <c r="F40" s="51"/>
      <c r="G40" s="52"/>
    </row>
    <row r="41" spans="2:7" x14ac:dyDescent="0.25">
      <c r="B41" s="53"/>
      <c r="C41" s="54"/>
      <c r="D41" s="54"/>
      <c r="E41" s="54"/>
      <c r="F41" s="54"/>
      <c r="G41" s="55"/>
    </row>
    <row r="42" spans="2:7" x14ac:dyDescent="0.25">
      <c r="B42" s="3"/>
      <c r="C42" s="3"/>
      <c r="D42" s="3"/>
      <c r="E42" s="3"/>
      <c r="F42" s="3"/>
      <c r="G42" s="3"/>
    </row>
    <row r="43" spans="2:7" x14ac:dyDescent="0.25">
      <c r="B43" s="3"/>
      <c r="C43" s="3"/>
      <c r="D43" s="3"/>
      <c r="E43" s="3"/>
      <c r="F43" s="3"/>
      <c r="G43" s="3"/>
    </row>
    <row r="44" spans="2:7" x14ac:dyDescent="0.25">
      <c r="B44" s="3"/>
      <c r="C44" s="3"/>
      <c r="D44" s="3"/>
      <c r="E44" s="3"/>
      <c r="F44" s="3"/>
      <c r="G44" s="3"/>
    </row>
    <row r="45" spans="2:7" x14ac:dyDescent="0.25">
      <c r="B45" s="3"/>
      <c r="C45" s="3"/>
      <c r="D45" s="3"/>
      <c r="E45" s="3"/>
      <c r="F45" s="3"/>
      <c r="G45" s="3"/>
    </row>
    <row r="46" spans="2:7" x14ac:dyDescent="0.25">
      <c r="B46" s="3"/>
      <c r="C46" s="3"/>
      <c r="D46" s="3"/>
      <c r="E46" s="3"/>
      <c r="F46" s="3"/>
      <c r="G46" s="3"/>
    </row>
    <row r="47" spans="2:7" x14ac:dyDescent="0.25">
      <c r="B47" s="3"/>
      <c r="C47" s="3"/>
      <c r="D47" s="3"/>
      <c r="E47" s="3"/>
      <c r="F47" s="3"/>
      <c r="G47" s="3"/>
    </row>
    <row r="48" spans="2:7" x14ac:dyDescent="0.25">
      <c r="B48" s="3"/>
      <c r="C48" s="3"/>
      <c r="D48" s="3"/>
      <c r="E48" s="3"/>
      <c r="F48" s="3"/>
      <c r="G48" s="3"/>
    </row>
    <row r="49" spans="2:7" x14ac:dyDescent="0.25">
      <c r="B49" s="3"/>
      <c r="C49" s="3"/>
      <c r="D49" s="3"/>
      <c r="E49" s="3"/>
      <c r="F49" s="3"/>
      <c r="G49" s="3"/>
    </row>
    <row r="50" spans="2:7" x14ac:dyDescent="0.25">
      <c r="B50" s="3"/>
      <c r="C50" s="3"/>
      <c r="D50" s="3"/>
      <c r="E50" s="3"/>
      <c r="F50" s="3"/>
      <c r="G50" s="3"/>
    </row>
    <row r="51" spans="2:7" x14ac:dyDescent="0.25">
      <c r="B51" s="3"/>
      <c r="C51" s="3"/>
      <c r="D51" s="3"/>
      <c r="E51" s="3"/>
      <c r="F51" s="3"/>
      <c r="G51" s="3"/>
    </row>
  </sheetData>
  <mergeCells count="2">
    <mergeCell ref="B17:G41"/>
    <mergeCell ref="B11:G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35EE0-65AB-444B-A243-C5E2E6657F68}">
  <sheetPr>
    <tabColor theme="3" tint="0.89999084444715716"/>
  </sheetPr>
  <dimension ref="A1:F83"/>
  <sheetViews>
    <sheetView tabSelected="1" topLeftCell="A9" workbookViewId="0">
      <selection activeCell="B14" sqref="B14"/>
    </sheetView>
  </sheetViews>
  <sheetFormatPr defaultColWidth="0" defaultRowHeight="15" zeroHeight="1" x14ac:dyDescent="0.25"/>
  <cols>
    <col min="1" max="1" width="1.140625" style="3" customWidth="1"/>
    <col min="2" max="2" width="61.140625" bestFit="1" customWidth="1"/>
    <col min="3" max="3" width="15" bestFit="1" customWidth="1"/>
    <col min="4" max="4" width="17" bestFit="1" customWidth="1"/>
    <col min="5" max="5" width="11.5703125" bestFit="1" customWidth="1"/>
    <col min="6" max="6" width="2.85546875" style="3" customWidth="1"/>
    <col min="7" max="16384" width="9.140625" hidden="1"/>
  </cols>
  <sheetData>
    <row r="1" spans="2:6" ht="4.5" customHeight="1" x14ac:dyDescent="0.25">
      <c r="B1" s="2"/>
      <c r="C1" s="2"/>
      <c r="D1" s="2"/>
      <c r="E1" s="2"/>
    </row>
    <row r="2" spans="2:6" x14ac:dyDescent="0.25">
      <c r="B2" s="1" t="s">
        <v>0</v>
      </c>
      <c r="C2" s="2"/>
      <c r="D2" s="2"/>
      <c r="E2" s="2"/>
    </row>
    <row r="3" spans="2:6" x14ac:dyDescent="0.25">
      <c r="B3" s="2"/>
      <c r="C3" s="2"/>
      <c r="D3" s="2"/>
      <c r="E3" s="2"/>
    </row>
    <row r="4" spans="2:6" s="3" customFormat="1" x14ac:dyDescent="0.25">
      <c r="B4" s="65" t="s">
        <v>1</v>
      </c>
      <c r="C4" s="65"/>
      <c r="D4" s="65"/>
      <c r="E4" s="65"/>
      <c r="F4" s="13"/>
    </row>
    <row r="5" spans="2:6" s="3" customFormat="1" x14ac:dyDescent="0.25">
      <c r="B5" s="66" t="s">
        <v>75</v>
      </c>
      <c r="C5" s="66"/>
      <c r="D5" s="66"/>
      <c r="E5" s="66"/>
      <c r="F5" s="20"/>
    </row>
    <row r="6" spans="2:6" s="3" customFormat="1" x14ac:dyDescent="0.25">
      <c r="B6" s="66"/>
      <c r="C6" s="66"/>
      <c r="D6" s="66"/>
      <c r="E6" s="66"/>
      <c r="F6" s="20"/>
    </row>
    <row r="7" spans="2:6" s="3" customFormat="1" x14ac:dyDescent="0.25">
      <c r="B7" s="43"/>
      <c r="C7" s="43"/>
      <c r="D7" s="43"/>
      <c r="E7" s="43"/>
      <c r="F7" s="20"/>
    </row>
    <row r="8" spans="2:6" s="3" customFormat="1" x14ac:dyDescent="0.25">
      <c r="B8" s="9" t="s">
        <v>11</v>
      </c>
      <c r="C8" s="9"/>
      <c r="E8" s="19"/>
      <c r="F8" s="19"/>
    </row>
    <row r="9" spans="2:6" s="3" customFormat="1" x14ac:dyDescent="0.25">
      <c r="B9" s="9" t="s">
        <v>10</v>
      </c>
      <c r="C9" s="9"/>
      <c r="E9" s="19"/>
      <c r="F9" s="19"/>
    </row>
    <row r="10" spans="2:6" s="3" customFormat="1" x14ac:dyDescent="0.25">
      <c r="B10" s="9" t="s">
        <v>9</v>
      </c>
      <c r="C10" s="9"/>
      <c r="E10" s="19"/>
      <c r="F10" s="19"/>
    </row>
    <row r="11" spans="2:6" s="3" customFormat="1" x14ac:dyDescent="0.25">
      <c r="B11" s="9"/>
      <c r="C11" s="9"/>
      <c r="D11" s="9"/>
      <c r="E11" s="9"/>
      <c r="F11" s="9"/>
    </row>
    <row r="12" spans="2:6" s="3" customFormat="1" x14ac:dyDescent="0.25">
      <c r="B12" s="9" t="s">
        <v>12</v>
      </c>
      <c r="E12" s="14">
        <v>2561</v>
      </c>
      <c r="F12" s="12"/>
    </row>
    <row r="13" spans="2:6" s="3" customFormat="1" x14ac:dyDescent="0.25">
      <c r="B13" s="9"/>
      <c r="E13" s="9"/>
      <c r="F13" s="9"/>
    </row>
    <row r="14" spans="2:6" s="3" customFormat="1" x14ac:dyDescent="0.25">
      <c r="B14" s="9" t="s">
        <v>68</v>
      </c>
      <c r="E14" s="8">
        <v>644750</v>
      </c>
      <c r="F14" s="10"/>
    </row>
    <row r="15" spans="2:6" s="3" customFormat="1" x14ac:dyDescent="0.25">
      <c r="B15" s="3" t="s">
        <v>69</v>
      </c>
      <c r="E15" s="7">
        <f>D19</f>
        <v>392008</v>
      </c>
      <c r="F15" s="6"/>
    </row>
    <row r="16" spans="2:6" s="3" customFormat="1" x14ac:dyDescent="0.25">
      <c r="C16" s="6"/>
    </row>
    <row r="17" spans="2:6" x14ac:dyDescent="0.25">
      <c r="B17" s="15" t="s">
        <v>58</v>
      </c>
      <c r="C17" s="15" t="s">
        <v>70</v>
      </c>
      <c r="D17" s="15" t="s">
        <v>71</v>
      </c>
      <c r="E17" s="15" t="s">
        <v>72</v>
      </c>
      <c r="F17" s="21"/>
    </row>
    <row r="18" spans="2:6" x14ac:dyDescent="0.25">
      <c r="B18" s="28" t="s">
        <v>13</v>
      </c>
      <c r="C18" s="45">
        <v>0.17799999999999999</v>
      </c>
      <c r="D18" s="30">
        <f t="shared" ref="D18:D24" si="0">C18*$E$14</f>
        <v>114765.5</v>
      </c>
      <c r="E18" s="22">
        <f t="shared" ref="E18:E25" si="1">D18/$E$12</f>
        <v>44.81276844982429</v>
      </c>
      <c r="F18" s="22"/>
    </row>
    <row r="19" spans="2:6" x14ac:dyDescent="0.25">
      <c r="B19" s="28" t="s">
        <v>14</v>
      </c>
      <c r="C19" s="45">
        <v>0.60799999999999998</v>
      </c>
      <c r="D19" s="30">
        <f t="shared" si="0"/>
        <v>392008</v>
      </c>
      <c r="E19" s="22">
        <f t="shared" si="1"/>
        <v>153.06833268254587</v>
      </c>
      <c r="F19" s="22"/>
    </row>
    <row r="20" spans="2:6" x14ac:dyDescent="0.25">
      <c r="B20" s="28" t="s">
        <v>15</v>
      </c>
      <c r="C20" s="45">
        <v>1.9E-2</v>
      </c>
      <c r="D20" s="30">
        <f t="shared" si="0"/>
        <v>12250.25</v>
      </c>
      <c r="E20" s="22">
        <f t="shared" si="1"/>
        <v>4.7833853963295585</v>
      </c>
      <c r="F20" s="22"/>
    </row>
    <row r="21" spans="2:6" x14ac:dyDescent="0.25">
      <c r="B21" s="28" t="s">
        <v>16</v>
      </c>
      <c r="C21" s="45">
        <v>5.0999999999999997E-2</v>
      </c>
      <c r="D21" s="30">
        <f t="shared" si="0"/>
        <v>32882.25</v>
      </c>
      <c r="E21" s="22">
        <f t="shared" si="1"/>
        <v>12.839613432253026</v>
      </c>
      <c r="F21" s="22"/>
    </row>
    <row r="22" spans="2:6" x14ac:dyDescent="0.25">
      <c r="B22" s="28" t="s">
        <v>17</v>
      </c>
      <c r="C22" s="45">
        <v>7.0000000000000001E-3</v>
      </c>
      <c r="D22" s="30">
        <f t="shared" si="0"/>
        <v>4513.25</v>
      </c>
      <c r="E22" s="22">
        <f t="shared" si="1"/>
        <v>1.7622998828582586</v>
      </c>
      <c r="F22" s="22"/>
    </row>
    <row r="23" spans="2:6" x14ac:dyDescent="0.25">
      <c r="B23" s="28" t="s">
        <v>18</v>
      </c>
      <c r="C23" s="45">
        <v>3.5999999999999997E-2</v>
      </c>
      <c r="D23" s="30">
        <f t="shared" si="0"/>
        <v>23211</v>
      </c>
      <c r="E23" s="22">
        <f t="shared" si="1"/>
        <v>9.0632565404139012</v>
      </c>
      <c r="F23" s="22"/>
    </row>
    <row r="24" spans="2:6" ht="17.25" x14ac:dyDescent="0.4">
      <c r="B24" s="31" t="s">
        <v>19</v>
      </c>
      <c r="C24" s="46">
        <v>0.10100000000000001</v>
      </c>
      <c r="D24" s="32">
        <f t="shared" si="0"/>
        <v>65119.750000000007</v>
      </c>
      <c r="E24" s="23">
        <f t="shared" si="1"/>
        <v>25.427469738383447</v>
      </c>
      <c r="F24" s="23"/>
    </row>
    <row r="25" spans="2:6" x14ac:dyDescent="0.25">
      <c r="B25" s="4" t="s">
        <v>20</v>
      </c>
      <c r="C25" s="33">
        <f>SUM(C18:C24)</f>
        <v>1.0000000000000002</v>
      </c>
      <c r="D25" s="27">
        <f>SUM(D18:D24)</f>
        <v>644750</v>
      </c>
      <c r="E25" s="24">
        <f t="shared" si="1"/>
        <v>251.75712612260835</v>
      </c>
      <c r="F25" s="24"/>
    </row>
    <row r="26" spans="2:6" x14ac:dyDescent="0.25">
      <c r="E26" s="11"/>
      <c r="F26" s="22"/>
    </row>
    <row r="27" spans="2:6" ht="30" x14ac:dyDescent="0.25">
      <c r="B27" s="16" t="s">
        <v>59</v>
      </c>
      <c r="C27" s="17" t="s">
        <v>67</v>
      </c>
      <c r="D27" s="16" t="s">
        <v>66</v>
      </c>
      <c r="E27" s="18" t="s">
        <v>72</v>
      </c>
      <c r="F27" s="24"/>
    </row>
    <row r="28" spans="2:6" x14ac:dyDescent="0.25">
      <c r="B28" s="4"/>
      <c r="C28" s="4"/>
      <c r="D28" s="3"/>
      <c r="E28" s="22"/>
      <c r="F28" s="22"/>
    </row>
    <row r="29" spans="2:6" ht="17.25" x14ac:dyDescent="0.4">
      <c r="B29" s="21" t="s">
        <v>74</v>
      </c>
      <c r="C29" s="34">
        <f>SUM(C30:C34)</f>
        <v>7.3999999999999996E-2</v>
      </c>
      <c r="D29" s="35">
        <f>SUM(D30:D34)</f>
        <v>29008.592000000001</v>
      </c>
      <c r="E29" s="25">
        <f t="shared" ref="E29:E34" si="2">D29/$E$12</f>
        <v>11.327056618508395</v>
      </c>
      <c r="F29" s="25"/>
    </row>
    <row r="30" spans="2:6" x14ac:dyDescent="0.25">
      <c r="B30" s="28" t="s">
        <v>21</v>
      </c>
      <c r="C30" s="45">
        <v>2.1000000000000001E-2</v>
      </c>
      <c r="D30" s="30">
        <f>C30*$D$19</f>
        <v>8232.1679999999997</v>
      </c>
      <c r="E30" s="22">
        <f t="shared" si="2"/>
        <v>3.2144349863334631</v>
      </c>
      <c r="F30" s="22"/>
    </row>
    <row r="31" spans="2:6" x14ac:dyDescent="0.25">
      <c r="B31" s="28" t="s">
        <v>22</v>
      </c>
      <c r="C31" s="45">
        <v>1.2999999999999999E-2</v>
      </c>
      <c r="D31" s="30">
        <f t="shared" ref="D31:D34" si="3">C31*$D$19</f>
        <v>5096.1039999999994</v>
      </c>
      <c r="E31" s="22">
        <f t="shared" si="2"/>
        <v>1.9898883248730963</v>
      </c>
      <c r="F31" s="22"/>
    </row>
    <row r="32" spans="2:6" x14ac:dyDescent="0.25">
      <c r="B32" s="28" t="s">
        <v>23</v>
      </c>
      <c r="C32" s="45">
        <v>1.4999999999999999E-2</v>
      </c>
      <c r="D32" s="30">
        <f t="shared" si="3"/>
        <v>5880.12</v>
      </c>
      <c r="E32" s="22">
        <f t="shared" si="2"/>
        <v>2.296024990238188</v>
      </c>
      <c r="F32" s="22"/>
    </row>
    <row r="33" spans="1:6" x14ac:dyDescent="0.25">
      <c r="B33" s="28" t="s">
        <v>24</v>
      </c>
      <c r="C33" s="45">
        <v>1.2E-2</v>
      </c>
      <c r="D33" s="30">
        <f t="shared" si="3"/>
        <v>4704.0960000000005</v>
      </c>
      <c r="E33" s="22">
        <f t="shared" si="2"/>
        <v>1.8368199921905508</v>
      </c>
      <c r="F33" s="22"/>
    </row>
    <row r="34" spans="1:6" x14ac:dyDescent="0.25">
      <c r="B34" s="28" t="s">
        <v>25</v>
      </c>
      <c r="C34" s="45">
        <v>1.2999999999999999E-2</v>
      </c>
      <c r="D34" s="30">
        <f t="shared" si="3"/>
        <v>5096.1039999999994</v>
      </c>
      <c r="E34" s="22">
        <f t="shared" si="2"/>
        <v>1.9898883248730963</v>
      </c>
      <c r="F34" s="22"/>
    </row>
    <row r="35" spans="1:6" ht="27" customHeight="1" x14ac:dyDescent="0.25">
      <c r="B35" s="67" t="s">
        <v>76</v>
      </c>
      <c r="C35" s="67"/>
      <c r="D35" s="67"/>
      <c r="E35" s="67"/>
      <c r="F35" s="26"/>
    </row>
    <row r="36" spans="1:6" x14ac:dyDescent="0.25">
      <c r="B36" s="28"/>
      <c r="C36" s="29"/>
      <c r="D36" s="30"/>
      <c r="E36" s="22"/>
      <c r="F36" s="22"/>
    </row>
    <row r="37" spans="1:6" ht="17.25" x14ac:dyDescent="0.4">
      <c r="B37" s="36" t="s">
        <v>60</v>
      </c>
      <c r="C37" s="37">
        <f>SUM(C38:C39)</f>
        <v>0.11</v>
      </c>
      <c r="D37" s="38">
        <f>SUM(D38:D39)</f>
        <v>43120.880000000005</v>
      </c>
      <c r="E37" s="25">
        <f>D37/$E$12</f>
        <v>16.83751659508005</v>
      </c>
      <c r="F37" s="25"/>
    </row>
    <row r="38" spans="1:6" x14ac:dyDescent="0.25">
      <c r="B38" s="28" t="s">
        <v>26</v>
      </c>
      <c r="C38" s="45">
        <v>0.10100000000000001</v>
      </c>
      <c r="D38" s="30">
        <f>C38*$D$19</f>
        <v>39592.808000000005</v>
      </c>
      <c r="E38" s="22">
        <f>D38/$E$12</f>
        <v>15.459901600937135</v>
      </c>
      <c r="F38" s="22"/>
    </row>
    <row r="39" spans="1:6" x14ac:dyDescent="0.25">
      <c r="B39" s="28" t="s">
        <v>27</v>
      </c>
      <c r="C39" s="45">
        <v>8.9999999999999993E-3</v>
      </c>
      <c r="D39" s="30">
        <f t="shared" ref="D39" si="4">C39*$D$19</f>
        <v>3528.0719999999997</v>
      </c>
      <c r="E39" s="22">
        <f>D39/$E$12</f>
        <v>1.3776149941429128</v>
      </c>
      <c r="F39" s="22"/>
    </row>
    <row r="40" spans="1:6" x14ac:dyDescent="0.25">
      <c r="B40" s="3"/>
      <c r="C40" s="29"/>
      <c r="D40" s="30"/>
      <c r="E40" s="22"/>
      <c r="F40" s="22"/>
    </row>
    <row r="41" spans="1:6" ht="17.25" x14ac:dyDescent="0.4">
      <c r="A41" s="44"/>
      <c r="B41" s="36" t="s">
        <v>61</v>
      </c>
      <c r="C41" s="37">
        <f>SUM(C42:C46)</f>
        <v>0.20500000000000002</v>
      </c>
      <c r="D41" s="38">
        <f>SUM(D42:D46)</f>
        <v>80361.64</v>
      </c>
      <c r="E41" s="25">
        <f t="shared" ref="E41:E46" si="5">D41/$E$12</f>
        <v>31.379008199921905</v>
      </c>
      <c r="F41" s="25"/>
    </row>
    <row r="42" spans="1:6" x14ac:dyDescent="0.25">
      <c r="B42" s="28" t="s">
        <v>28</v>
      </c>
      <c r="C42" s="45">
        <v>0.155</v>
      </c>
      <c r="D42" s="30">
        <f>C42*$D$19</f>
        <v>60761.24</v>
      </c>
      <c r="E42" s="22">
        <f t="shared" si="5"/>
        <v>23.725591565794609</v>
      </c>
      <c r="F42" s="22"/>
    </row>
    <row r="43" spans="1:6" x14ac:dyDescent="0.25">
      <c r="B43" s="28" t="s">
        <v>29</v>
      </c>
      <c r="C43" s="45">
        <v>2.9000000000000001E-2</v>
      </c>
      <c r="D43" s="30">
        <f t="shared" ref="D43:D46" si="6">C43*$D$19</f>
        <v>11368.232</v>
      </c>
      <c r="E43" s="22">
        <f t="shared" si="5"/>
        <v>4.4389816477938302</v>
      </c>
      <c r="F43" s="22"/>
    </row>
    <row r="44" spans="1:6" x14ac:dyDescent="0.25">
      <c r="B44" s="28" t="s">
        <v>30</v>
      </c>
      <c r="C44" s="45">
        <v>1.4E-2</v>
      </c>
      <c r="D44" s="30">
        <f t="shared" si="6"/>
        <v>5488.1120000000001</v>
      </c>
      <c r="E44" s="22">
        <f t="shared" si="5"/>
        <v>2.1429566575556422</v>
      </c>
      <c r="F44" s="22"/>
    </row>
    <row r="45" spans="1:6" x14ac:dyDescent="0.25">
      <c r="B45" s="28" t="s">
        <v>31</v>
      </c>
      <c r="C45" s="45">
        <v>3.0000000000000001E-3</v>
      </c>
      <c r="D45" s="30">
        <f t="shared" si="6"/>
        <v>1176.0240000000001</v>
      </c>
      <c r="E45" s="22">
        <f t="shared" si="5"/>
        <v>0.4592049980476377</v>
      </c>
      <c r="F45" s="22"/>
    </row>
    <row r="46" spans="1:6" x14ac:dyDescent="0.25">
      <c r="B46" s="28" t="s">
        <v>32</v>
      </c>
      <c r="C46" s="45">
        <v>4.0000000000000001E-3</v>
      </c>
      <c r="D46" s="30">
        <f t="shared" si="6"/>
        <v>1568.0319999999999</v>
      </c>
      <c r="E46" s="22">
        <f t="shared" si="5"/>
        <v>0.61227333073018353</v>
      </c>
      <c r="F46" s="22"/>
    </row>
    <row r="47" spans="1:6" x14ac:dyDescent="0.25">
      <c r="B47" s="3"/>
      <c r="C47" s="29"/>
      <c r="D47" s="30"/>
      <c r="E47" s="22"/>
      <c r="F47" s="22"/>
    </row>
    <row r="48" spans="1:6" ht="17.25" x14ac:dyDescent="0.4">
      <c r="B48" s="36" t="s">
        <v>62</v>
      </c>
      <c r="C48" s="37">
        <f>SUM(C49:C52)</f>
        <v>0.11700000000000001</v>
      </c>
      <c r="D48" s="38">
        <f>SUM(D49:D52)</f>
        <v>45864.936000000002</v>
      </c>
      <c r="E48" s="25">
        <f>D48/$E$12</f>
        <v>17.908994923857868</v>
      </c>
      <c r="F48" s="25"/>
    </row>
    <row r="49" spans="2:6" x14ac:dyDescent="0.25">
      <c r="B49" s="28" t="s">
        <v>33</v>
      </c>
      <c r="C49" s="45">
        <v>0.05</v>
      </c>
      <c r="D49" s="30">
        <f>C49*$D$19</f>
        <v>19600.400000000001</v>
      </c>
      <c r="E49" s="22">
        <f>D49/$E$12</f>
        <v>7.6534166341272947</v>
      </c>
      <c r="F49" s="22"/>
    </row>
    <row r="50" spans="2:6" x14ac:dyDescent="0.25">
      <c r="B50" s="28" t="s">
        <v>34</v>
      </c>
      <c r="C50" s="45">
        <v>2.9000000000000001E-2</v>
      </c>
      <c r="D50" s="30">
        <f t="shared" ref="D50:D52" si="7">C50*$D$19</f>
        <v>11368.232</v>
      </c>
      <c r="E50" s="22">
        <f>D50/$E$12</f>
        <v>4.4389816477938302</v>
      </c>
      <c r="F50" s="22"/>
    </row>
    <row r="51" spans="2:6" x14ac:dyDescent="0.25">
      <c r="B51" s="28" t="s">
        <v>35</v>
      </c>
      <c r="C51" s="45">
        <v>3.4000000000000002E-2</v>
      </c>
      <c r="D51" s="30">
        <f t="shared" si="7"/>
        <v>13328.272000000001</v>
      </c>
      <c r="E51" s="22">
        <f>D51/$E$12</f>
        <v>5.2043233112065606</v>
      </c>
      <c r="F51" s="22"/>
    </row>
    <row r="52" spans="2:6" x14ac:dyDescent="0.25">
      <c r="B52" s="28" t="s">
        <v>36</v>
      </c>
      <c r="C52" s="45">
        <v>4.0000000000000001E-3</v>
      </c>
      <c r="D52" s="30">
        <f t="shared" si="7"/>
        <v>1568.0319999999999</v>
      </c>
      <c r="E52" s="22">
        <f>D52/$E$12</f>
        <v>0.61227333073018353</v>
      </c>
      <c r="F52" s="22"/>
    </row>
    <row r="53" spans="2:6" x14ac:dyDescent="0.25">
      <c r="B53" s="3"/>
      <c r="C53" s="29"/>
      <c r="D53" s="30"/>
      <c r="E53" s="22"/>
      <c r="F53" s="22"/>
    </row>
    <row r="54" spans="2:6" ht="17.25" x14ac:dyDescent="0.4">
      <c r="B54" s="21" t="s">
        <v>63</v>
      </c>
      <c r="C54" s="34">
        <f>SUM(C55:C58)</f>
        <v>0.17899999999999999</v>
      </c>
      <c r="D54" s="35">
        <f>SUM(D55:D58)</f>
        <v>70169.432000000015</v>
      </c>
      <c r="E54" s="25">
        <f>D54/$E$12</f>
        <v>27.399231550175717</v>
      </c>
      <c r="F54" s="25"/>
    </row>
    <row r="55" spans="2:6" x14ac:dyDescent="0.25">
      <c r="B55" s="28" t="s">
        <v>37</v>
      </c>
      <c r="C55" s="45">
        <v>5.8000000000000003E-2</v>
      </c>
      <c r="D55" s="30">
        <f>C55*$D$19</f>
        <v>22736.464</v>
      </c>
      <c r="E55" s="22">
        <f>D55/$E$12</f>
        <v>8.8779632955876604</v>
      </c>
      <c r="F55" s="22"/>
    </row>
    <row r="56" spans="2:6" x14ac:dyDescent="0.25">
      <c r="B56" s="28" t="s">
        <v>38</v>
      </c>
      <c r="C56" s="45">
        <v>6.0999999999999999E-2</v>
      </c>
      <c r="D56" s="30">
        <f t="shared" ref="D56:D58" si="8">C56*$D$19</f>
        <v>23912.488000000001</v>
      </c>
      <c r="E56" s="22">
        <f>D56/$E$12</f>
        <v>9.3371682936352993</v>
      </c>
      <c r="F56" s="22"/>
    </row>
    <row r="57" spans="2:6" x14ac:dyDescent="0.25">
      <c r="B57" s="28" t="s">
        <v>39</v>
      </c>
      <c r="C57" s="45">
        <v>5.6000000000000001E-2</v>
      </c>
      <c r="D57" s="30">
        <f t="shared" si="8"/>
        <v>21952.448</v>
      </c>
      <c r="E57" s="22">
        <f>D57/$E$12</f>
        <v>8.571826630222569</v>
      </c>
      <c r="F57" s="22"/>
    </row>
    <row r="58" spans="2:6" x14ac:dyDescent="0.25">
      <c r="B58" s="28" t="s">
        <v>40</v>
      </c>
      <c r="C58" s="45">
        <v>4.0000000000000001E-3</v>
      </c>
      <c r="D58" s="30">
        <f t="shared" si="8"/>
        <v>1568.0319999999999</v>
      </c>
      <c r="E58" s="22">
        <f>D58/$E$12</f>
        <v>0.61227333073018353</v>
      </c>
      <c r="F58" s="22"/>
    </row>
    <row r="59" spans="2:6" x14ac:dyDescent="0.25">
      <c r="B59" s="3"/>
      <c r="C59" s="29"/>
      <c r="D59" s="30"/>
      <c r="E59" s="22"/>
      <c r="F59" s="22"/>
    </row>
    <row r="60" spans="2:6" ht="17.25" x14ac:dyDescent="0.4">
      <c r="B60" s="36" t="s">
        <v>64</v>
      </c>
      <c r="C60" s="37">
        <f>SUM(C61:C71)</f>
        <v>0.23900000000000002</v>
      </c>
      <c r="D60" s="38">
        <f>SUM(D61:D71)</f>
        <v>93689.911999999997</v>
      </c>
      <c r="E60" s="25">
        <f t="shared" ref="E60:E71" si="9">D60/$E$12</f>
        <v>36.583331511128463</v>
      </c>
      <c r="F60" s="25"/>
    </row>
    <row r="61" spans="2:6" x14ac:dyDescent="0.25">
      <c r="B61" s="28" t="s">
        <v>41</v>
      </c>
      <c r="C61" s="45">
        <v>1.7000000000000001E-2</v>
      </c>
      <c r="D61" s="30">
        <f>C61*$D$19</f>
        <v>6664.1360000000004</v>
      </c>
      <c r="E61" s="22">
        <f t="shared" si="9"/>
        <v>2.6021616556032803</v>
      </c>
      <c r="F61" s="22"/>
    </row>
    <row r="62" spans="2:6" x14ac:dyDescent="0.25">
      <c r="B62" s="28" t="s">
        <v>42</v>
      </c>
      <c r="C62" s="45">
        <v>3.4000000000000002E-2</v>
      </c>
      <c r="D62" s="30">
        <f t="shared" ref="D62:D71" si="10">C62*$D$19</f>
        <v>13328.272000000001</v>
      </c>
      <c r="E62" s="22">
        <f t="shared" si="9"/>
        <v>5.2043233112065606</v>
      </c>
      <c r="F62" s="22"/>
    </row>
    <row r="63" spans="2:6" x14ac:dyDescent="0.25">
      <c r="B63" s="28" t="s">
        <v>43</v>
      </c>
      <c r="C63" s="45">
        <v>3.2000000000000001E-2</v>
      </c>
      <c r="D63" s="30">
        <f t="shared" si="10"/>
        <v>12544.255999999999</v>
      </c>
      <c r="E63" s="22">
        <f t="shared" si="9"/>
        <v>4.8981866458414682</v>
      </c>
      <c r="F63" s="22"/>
    </row>
    <row r="64" spans="2:6" x14ac:dyDescent="0.25">
      <c r="B64" s="28" t="s">
        <v>44</v>
      </c>
      <c r="C64" s="45">
        <v>2.1999999999999999E-2</v>
      </c>
      <c r="D64" s="30">
        <f t="shared" si="10"/>
        <v>8624.1759999999995</v>
      </c>
      <c r="E64" s="22">
        <f t="shared" si="9"/>
        <v>3.3675033190160093</v>
      </c>
      <c r="F64" s="22"/>
    </row>
    <row r="65" spans="2:6" x14ac:dyDescent="0.25">
      <c r="B65" s="28" t="s">
        <v>45</v>
      </c>
      <c r="C65" s="45">
        <v>1.0999999999999999E-2</v>
      </c>
      <c r="D65" s="30">
        <f t="shared" si="10"/>
        <v>4312.0879999999997</v>
      </c>
      <c r="E65" s="22">
        <f t="shared" si="9"/>
        <v>1.6837516595080046</v>
      </c>
      <c r="F65" s="22"/>
    </row>
    <row r="66" spans="2:6" x14ac:dyDescent="0.25">
      <c r="B66" s="28" t="s">
        <v>46</v>
      </c>
      <c r="C66" s="45">
        <v>4.4999999999999998E-2</v>
      </c>
      <c r="D66" s="30">
        <f t="shared" si="10"/>
        <v>17640.36</v>
      </c>
      <c r="E66" s="22">
        <f t="shared" si="9"/>
        <v>6.8880749707145652</v>
      </c>
      <c r="F66" s="22"/>
    </row>
    <row r="67" spans="2:6" x14ac:dyDescent="0.25">
      <c r="B67" s="28" t="s">
        <v>47</v>
      </c>
      <c r="C67" s="45">
        <v>1.6E-2</v>
      </c>
      <c r="D67" s="30">
        <f t="shared" si="10"/>
        <v>6272.1279999999997</v>
      </c>
      <c r="E67" s="22">
        <f t="shared" si="9"/>
        <v>2.4490933229207341</v>
      </c>
      <c r="F67" s="22"/>
    </row>
    <row r="68" spans="2:6" x14ac:dyDescent="0.25">
      <c r="B68" s="28" t="s">
        <v>48</v>
      </c>
      <c r="C68" s="45">
        <v>3.3000000000000002E-2</v>
      </c>
      <c r="D68" s="30">
        <f t="shared" si="10"/>
        <v>12936.264000000001</v>
      </c>
      <c r="E68" s="22">
        <f t="shared" si="9"/>
        <v>5.0512549785240148</v>
      </c>
      <c r="F68" s="22"/>
    </row>
    <row r="69" spans="2:6" x14ac:dyDescent="0.25">
      <c r="B69" s="28" t="s">
        <v>49</v>
      </c>
      <c r="C69" s="45">
        <v>1.2999999999999999E-2</v>
      </c>
      <c r="D69" s="30">
        <f t="shared" si="10"/>
        <v>5096.1039999999994</v>
      </c>
      <c r="E69" s="22">
        <f t="shared" si="9"/>
        <v>1.9898883248730963</v>
      </c>
      <c r="F69" s="22"/>
    </row>
    <row r="70" spans="2:6" x14ac:dyDescent="0.25">
      <c r="B70" s="28" t="s">
        <v>50</v>
      </c>
      <c r="C70" s="45">
        <v>4.0000000000000001E-3</v>
      </c>
      <c r="D70" s="30">
        <f t="shared" si="10"/>
        <v>1568.0319999999999</v>
      </c>
      <c r="E70" s="22">
        <f t="shared" si="9"/>
        <v>0.61227333073018353</v>
      </c>
      <c r="F70" s="22"/>
    </row>
    <row r="71" spans="2:6" x14ac:dyDescent="0.25">
      <c r="B71" s="28" t="s">
        <v>51</v>
      </c>
      <c r="C71" s="45">
        <v>1.2E-2</v>
      </c>
      <c r="D71" s="30">
        <f t="shared" si="10"/>
        <v>4704.0960000000005</v>
      </c>
      <c r="E71" s="22">
        <f t="shared" si="9"/>
        <v>1.8368199921905508</v>
      </c>
      <c r="F71" s="22"/>
    </row>
    <row r="72" spans="2:6" x14ac:dyDescent="0.25">
      <c r="B72" s="3"/>
      <c r="C72" s="29"/>
      <c r="D72" s="30"/>
      <c r="E72" s="22"/>
      <c r="F72" s="22"/>
    </row>
    <row r="73" spans="2:6" ht="17.25" x14ac:dyDescent="0.4">
      <c r="B73" s="36" t="s">
        <v>65</v>
      </c>
      <c r="C73" s="37">
        <f>SUM(C74:C78)</f>
        <v>5.8999999999999997E-2</v>
      </c>
      <c r="D73" s="38">
        <f>SUM(D74:D78)</f>
        <v>23128.471999999998</v>
      </c>
      <c r="E73" s="25">
        <f t="shared" ref="E73:E78" si="11">D73/$E$12</f>
        <v>9.0310316282702061</v>
      </c>
      <c r="F73" s="25"/>
    </row>
    <row r="74" spans="2:6" x14ac:dyDescent="0.25">
      <c r="B74" s="28" t="s">
        <v>52</v>
      </c>
      <c r="C74" s="45">
        <v>2.3E-2</v>
      </c>
      <c r="D74" s="30">
        <f>C74*$D$19</f>
        <v>9016.1839999999993</v>
      </c>
      <c r="E74" s="22">
        <f t="shared" si="11"/>
        <v>3.520571651698555</v>
      </c>
      <c r="F74" s="22"/>
    </row>
    <row r="75" spans="2:6" x14ac:dyDescent="0.25">
      <c r="B75" s="28" t="s">
        <v>53</v>
      </c>
      <c r="C75" s="45">
        <v>6.0000000000000001E-3</v>
      </c>
      <c r="D75" s="30">
        <f t="shared" ref="D75:D78" si="12">C75*$D$19</f>
        <v>2352.0480000000002</v>
      </c>
      <c r="E75" s="22">
        <f t="shared" si="11"/>
        <v>0.9184099960952754</v>
      </c>
      <c r="F75" s="22"/>
    </row>
    <row r="76" spans="2:6" x14ac:dyDescent="0.25">
      <c r="B76" s="28" t="s">
        <v>54</v>
      </c>
      <c r="C76" s="45">
        <v>2.1999999999999999E-2</v>
      </c>
      <c r="D76" s="30">
        <f t="shared" si="12"/>
        <v>8624.1759999999995</v>
      </c>
      <c r="E76" s="22">
        <f t="shared" si="11"/>
        <v>3.3675033190160093</v>
      </c>
      <c r="F76" s="22"/>
    </row>
    <row r="77" spans="2:6" x14ac:dyDescent="0.25">
      <c r="B77" s="28" t="s">
        <v>55</v>
      </c>
      <c r="C77" s="45">
        <v>6.0000000000000001E-3</v>
      </c>
      <c r="D77" s="30">
        <f t="shared" si="12"/>
        <v>2352.0480000000002</v>
      </c>
      <c r="E77" s="22">
        <f t="shared" si="11"/>
        <v>0.9184099960952754</v>
      </c>
      <c r="F77" s="22"/>
    </row>
    <row r="78" spans="2:6" x14ac:dyDescent="0.25">
      <c r="B78" s="28" t="s">
        <v>56</v>
      </c>
      <c r="C78" s="45">
        <v>2E-3</v>
      </c>
      <c r="D78" s="30">
        <f t="shared" si="12"/>
        <v>784.01599999999996</v>
      </c>
      <c r="E78" s="22">
        <f t="shared" si="11"/>
        <v>0.30613666536509176</v>
      </c>
      <c r="F78" s="22"/>
    </row>
    <row r="79" spans="2:6" x14ac:dyDescent="0.25">
      <c r="B79" s="3"/>
      <c r="C79" s="39"/>
      <c r="D79" s="30"/>
      <c r="E79" s="22"/>
      <c r="F79" s="22"/>
    </row>
    <row r="80" spans="2:6" ht="17.25" x14ac:dyDescent="0.4">
      <c r="B80" s="36" t="s">
        <v>73</v>
      </c>
      <c r="C80" s="37">
        <v>1.7000000000000001E-2</v>
      </c>
      <c r="D80" s="38">
        <f>C80*$D$19</f>
        <v>6664.1360000000004</v>
      </c>
      <c r="E80" s="25">
        <f>D80/$E$12</f>
        <v>2.6021616556032803</v>
      </c>
      <c r="F80" s="25"/>
    </row>
    <row r="81" spans="2:6" x14ac:dyDescent="0.25">
      <c r="B81" s="3"/>
      <c r="C81" s="3"/>
      <c r="D81" s="40"/>
      <c r="E81" s="3"/>
    </row>
    <row r="82" spans="2:6" x14ac:dyDescent="0.25">
      <c r="B82" s="4" t="s">
        <v>57</v>
      </c>
      <c r="C82" s="41">
        <f>SUM(C80,C73,C60,C54,C48,C41,C37,C29)</f>
        <v>1</v>
      </c>
      <c r="D82" s="42">
        <f>SUM(D80,D73,D60,D54,D48,D41,D37,D29)</f>
        <v>392008</v>
      </c>
      <c r="E82" s="27">
        <f>SUM(E80,E73,E60,E54,E48,E41,E37,E29)</f>
        <v>153.0683326825459</v>
      </c>
      <c r="F82" s="27"/>
    </row>
    <row r="83" spans="2:6" x14ac:dyDescent="0.25">
      <c r="B83" s="3"/>
      <c r="C83" s="3"/>
      <c r="D83" s="3"/>
      <c r="E83" s="3"/>
    </row>
  </sheetData>
  <mergeCells count="3">
    <mergeCell ref="B4:E4"/>
    <mergeCell ref="B5:E6"/>
    <mergeCell ref="B35:E3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Est. Cost Breakdown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Chen</dc:creator>
  <cp:lastModifiedBy>Alex Chen</cp:lastModifiedBy>
  <dcterms:created xsi:type="dcterms:W3CDTF">2025-12-13T08:34:23Z</dcterms:created>
  <dcterms:modified xsi:type="dcterms:W3CDTF">2025-12-16T01:33:26Z</dcterms:modified>
</cp:coreProperties>
</file>